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9 r\"/>
    </mc:Choice>
  </mc:AlternateContent>
  <xr:revisionPtr revIDLastSave="0" documentId="13_ncr:1_{70F46D6F-EB8F-4AAA-B8ED-51C860A975D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4" i="1" l="1"/>
  <c r="F45" i="1"/>
  <c r="F46" i="1"/>
  <c r="D33" i="1" l="1"/>
  <c r="F36" i="1"/>
  <c r="F37" i="1"/>
  <c r="F34" i="1"/>
  <c r="E39" i="1"/>
  <c r="E33" i="1" s="1"/>
  <c r="E32" i="1" s="1"/>
  <c r="F21" i="1"/>
  <c r="F20" i="1"/>
  <c r="F19" i="1"/>
  <c r="F18" i="1"/>
  <c r="F17" i="1"/>
  <c r="D32" i="1" l="1"/>
  <c r="F38" i="1" l="1"/>
  <c r="D23" i="1" l="1"/>
  <c r="D9" i="1"/>
  <c r="D8" i="1" l="1"/>
  <c r="E23" i="1"/>
  <c r="F23" i="1" s="1"/>
  <c r="E9" i="1"/>
  <c r="F43" i="1"/>
  <c r="F41" i="1"/>
  <c r="F35" i="1"/>
  <c r="E30" i="1"/>
  <c r="D30" i="1"/>
  <c r="F14" i="1"/>
  <c r="F16" i="1"/>
  <c r="F11" i="1"/>
  <c r="F28" i="1"/>
  <c r="F22" i="1"/>
  <c r="F10" i="1"/>
  <c r="F12" i="1"/>
  <c r="F13" i="1"/>
  <c r="F15" i="1"/>
  <c r="F24" i="1"/>
  <c r="F25" i="1"/>
  <c r="F26" i="1"/>
  <c r="F27" i="1"/>
  <c r="F29" i="1"/>
  <c r="F31" i="1"/>
  <c r="F42" i="1"/>
  <c r="F33" i="1" l="1"/>
  <c r="F32" i="1" s="1"/>
  <c r="D45" i="1"/>
  <c r="F30" i="1"/>
  <c r="F9" i="1"/>
  <c r="E8" i="1"/>
  <c r="E45" i="1" s="1"/>
  <c r="F8" i="1" l="1"/>
</calcChain>
</file>

<file path=xl/sharedStrings.xml><?xml version="1.0" encoding="utf-8"?>
<sst xmlns="http://schemas.openxmlformats.org/spreadsheetml/2006/main" count="78" uniqueCount="77">
  <si>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</si>
  <si>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</si>
  <si>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</si>
  <si>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</si>
  <si>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</si>
  <si>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</si>
  <si>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</si>
  <si>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</si>
  <si>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</si>
  <si>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0320</t>
  </si>
  <si>
    <t>0330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</si>
  <si>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</si>
  <si>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</si>
  <si>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</si>
  <si>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</si>
  <si>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</si>
  <si>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</si>
  <si>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</si>
  <si>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</si>
  <si>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</si>
  <si>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2) 6,71% wpływów z podatku dochodowego od osób prawnych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</si>
  <si>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</si>
  <si>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</si>
  <si>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</si>
  <si>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</si>
  <si>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</si>
  <si>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</si>
  <si>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</si>
  <si>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</si>
  <si>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</si>
  <si>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</si>
  <si>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Dotacje celowe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</si>
  <si>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</si>
  <si>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</si>
  <si>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</si>
  <si>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</si>
  <si>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2.</t>
  </si>
  <si>
    <t>OGÓŁEM  DOCHODY, z tego:</t>
  </si>
  <si>
    <t xml:space="preserve"> - dochody majątkowe</t>
  </si>
  <si>
    <t>%                                   5:4</t>
  </si>
  <si>
    <t>0350</t>
  </si>
  <si>
    <t xml:space="preserve"> -dotacje celowe otrzymane z budżetu państwa na realizację zadań zleconych gminie</t>
  </si>
  <si>
    <t xml:space="preserve">                      </t>
  </si>
  <si>
    <t>3.</t>
  </si>
  <si>
    <t>0550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</si>
  <si>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</si>
  <si>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Wpływy z pozostałych odsetek</t>
  </si>
  <si>
    <t>Wpływy z usług</t>
  </si>
  <si>
    <t xml:space="preserve"> - dotacje celowe otrzymane z samorządu województwa na inwestycje i zakupy inwestycyjne realizowane na podstawie porozumien (umów) między jednostkami samorządu terytorialnego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</si>
  <si>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</si>
  <si>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- dotacja celowa w ramach programów finansowanych z udziałem środków europejskich oraz środków, o których mowa w art.. 5 ust. 3 pkt 5 lit. A i b ustawy, lub płatności w ramach budżetu środków europejskich, realizowanych przez jst</t>
  </si>
  <si>
    <t>- dotacje celowe w ramach programów finansowanych z udziałem środków europejskich oraz środków, o których mowa w art.. 5 ust. 1 pkt 3 oraz ust. 3 pkt 5 i 6 ustawy, lub płatności w ramach budżetu środków europejskich</t>
  </si>
  <si>
    <t>Tabela nr 3</t>
  </si>
  <si>
    <t>0400</t>
  </si>
  <si>
    <t>podatek od nieruchomości</t>
  </si>
  <si>
    <t xml:space="preserve"> podatek rolny</t>
  </si>
  <si>
    <t xml:space="preserve"> podatek leśny</t>
  </si>
  <si>
    <t xml:space="preserve"> podatek od środków transportowych</t>
  </si>
  <si>
    <t xml:space="preserve"> podatek od działalności gospodarczej osób fizycznych, opłacony w formie karty podatkowej</t>
  </si>
  <si>
    <t xml:space="preserve"> podatek od spadków i darowizn</t>
  </si>
  <si>
    <t xml:space="preserve"> wpływy z opłaty uzdrowiskowej</t>
  </si>
  <si>
    <t xml:space="preserve"> wpływy z opłaty z tyt. wieczystego użytkowania nierychomości</t>
  </si>
  <si>
    <t xml:space="preserve"> wpływy z opłaty skarbowej</t>
  </si>
  <si>
    <t xml:space="preserve"> podatek od czynności cywilnoprawnych</t>
  </si>
  <si>
    <t xml:space="preserve"> wpływy z opłaty eksploatacyjnej</t>
  </si>
  <si>
    <t xml:space="preserve"> wpływy z opłat za zezwolenia na sprzedaż napojów alkoholowych</t>
  </si>
  <si>
    <t>wpływy z opłaty produktowej</t>
  </si>
  <si>
    <t xml:space="preserve"> 0490, 0570,  0630, 0640, 0660, 0670, 0690,0910, 0940, 0950, 0960,0970, 2360, 2950</t>
  </si>
  <si>
    <t>za I pórocze 2019</t>
  </si>
  <si>
    <t>0760, 0770, 0870, 6207, 6257,6260,6630</t>
  </si>
  <si>
    <t>1) 37,98% wpływów z podatku dochodowego od osób fizycznych</t>
  </si>
  <si>
    <t>- dotacje celowe w ramach programów finansowanych z udziałem środków europejskich oraz środków, o których mowa w art.. 5 ust.3 pkt 5 lit. A i b ustawy, lub płatności w ramach budżetu środków europejskich, realizowanych przez jst</t>
  </si>
  <si>
    <t>- dotacje  otrzymane od pozostałych jednostek zaliczanych do sektora finansów publicznych na finansowanie lub dofinansowanie kosztów realizacji inwestycji i zakupów inwestycyjnych jednostek zaliczanych do sfp</t>
  </si>
  <si>
    <t>dotacje celowe otrzymane z budżetu państwa na zadania bieżące realizowane przez gminę na podstawie porozumień z organami administracji rządowej</t>
  </si>
  <si>
    <t>dotacje otrzymane z państwowych funduszy celowych na realizację zadań bieżących jednostek sektora finansów publicznych</t>
  </si>
  <si>
    <t>0750,0760, 0770, 0870</t>
  </si>
  <si>
    <t xml:space="preserve">             Wykonanie dochodów  gminy według źródeł  za I półrocze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</si>
</sst>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1" fillId="0" borderId="0"/>
  </cellStyleXfs>
  <cellXfs count="78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49" fontId="7" fillId="0" borderId="5" xfId="2" applyNumberFormat="1" applyFont="1" applyBorder="1" applyAlignment="1">
      <alignment wrapText="1"/>
    </xf>
    <xf numFmtId="164" fontId="4" fillId="2" borderId="5" xfId="1" applyFont="1" applyFill="1" applyBorder="1" applyAlignment="1">
      <alignment horizontal="right"/>
    </xf>
    <xf numFmtId="164" fontId="5" fillId="0" borderId="3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164" fontId="4" fillId="2" borderId="3" xfId="1" applyFont="1" applyFill="1" applyBorder="1" applyAlignment="1">
      <alignment horizontal="right"/>
    </xf>
    <xf numFmtId="164" fontId="7" fillId="0" borderId="3" xfId="1" applyFont="1" applyBorder="1" applyAlignment="1">
      <alignment horizontal="right"/>
    </xf>
    <xf numFmtId="164" fontId="8" fillId="2" borderId="3" xfId="1" applyFont="1" applyFill="1" applyBorder="1" applyAlignment="1">
      <alignment horizontal="right"/>
    </xf>
    <xf numFmtId="164" fontId="7" fillId="0" borderId="5" xfId="1" applyFont="1" applyBorder="1" applyAlignment="1">
      <alignment horizontal="right"/>
    </xf>
    <xf numFmtId="164" fontId="4" fillId="2" borderId="10" xfId="1" applyFont="1" applyFill="1" applyBorder="1" applyAlignment="1">
      <alignment horizontal="right"/>
    </xf>
    <xf numFmtId="164" fontId="4" fillId="2" borderId="9" xfId="1" applyFont="1" applyFill="1" applyBorder="1" applyAlignment="1">
      <alignment horizontal="right"/>
    </xf>
    <xf numFmtId="164" fontId="7" fillId="0" borderId="5" xfId="1" applyFont="1" applyBorder="1" applyAlignment="1"/>
    <xf numFmtId="164" fontId="7" fillId="0" borderId="3" xfId="1" applyFont="1" applyBorder="1" applyAlignment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1" fillId="0" borderId="5" xfId="0" applyNumberFormat="1" applyFont="1" applyFill="1" applyBorder="1" applyAlignment="1" applyProtection="1">
      <alignment wrapText="1"/>
    </xf>
    <xf numFmtId="0" fontId="5" fillId="0" borderId="0" xfId="2" applyFont="1" applyBorder="1"/>
    <xf numFmtId="49" fontId="11" fillId="0" borderId="3" xfId="0" applyNumberFormat="1" applyFont="1" applyFill="1" applyBorder="1" applyAlignment="1" applyProtection="1">
      <alignment wrapText="1"/>
    </xf>
    <xf numFmtId="0" fontId="12" fillId="0" borderId="0" xfId="0" applyFont="1" applyAlignment="1">
      <alignment horizontal="right"/>
    </xf>
    <xf numFmtId="0" fontId="4" fillId="0" borderId="8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2" borderId="11" xfId="2" applyFont="1" applyFill="1" applyBorder="1"/>
    <xf numFmtId="0" fontId="4" fillId="2" borderId="12" xfId="2" applyFont="1" applyFill="1" applyBorder="1"/>
    <xf numFmtId="0" fontId="4" fillId="2" borderId="13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zoomScaleNormal="100" workbookViewId="0">
      <selection activeCell="B3" sqref="B3:F3"/>
    </sheetView>
  </sheetViews>
  <sheetFormatPr defaultRowHeight="12.75"/>
  <cols>
    <col min="1" max="1" width="3.42578125" bestFit="1" customWidth="1"/>
    <col min="2" max="2" width="52.7109375" customWidth="1"/>
    <col min="3" max="4" width="15.28515625" bestFit="1" customWidth="1"/>
    <col min="5" max="5" width="16.140625" customWidth="1"/>
    <col min="6" max="6" width="8.28515625" customWidth="1"/>
  </cols>
  <sheetData>
    <row r="1" spans="1:6" ht="15.75" customHeight="1">
      <c r="A1" s="1"/>
      <c r="B1" s="1"/>
      <c r="C1" s="66" t="s">
        <v>52</v>
      </c>
      <c r="D1" s="66"/>
      <c r="E1" s="66"/>
      <c r="F1" s="66"/>
    </row>
    <row r="2" spans="1:6" ht="18.75">
      <c r="A2" s="2"/>
      <c r="B2" s="72" t="s">
        <v>42</v>
      </c>
      <c r="C2" s="72"/>
      <c r="D2" s="72"/>
      <c r="E2" s="72"/>
      <c r="F2" s="72"/>
    </row>
    <row r="3" spans="1:6" ht="15.75">
      <c r="A3" s="2"/>
      <c r="B3" s="77" t="s">
        <v>76</v>
      </c>
      <c r="C3" s="77"/>
      <c r="D3" s="77"/>
      <c r="E3" s="77"/>
      <c r="F3" s="77"/>
    </row>
    <row r="4" spans="1:6" ht="16.5" thickBot="1">
      <c r="A4" s="2"/>
      <c r="B4" s="1"/>
      <c r="C4" s="1"/>
      <c r="D4" s="1"/>
      <c r="E4" s="3"/>
      <c r="F4" s="3"/>
    </row>
    <row r="5" spans="1:6">
      <c r="A5" s="67" t="s">
        <v>0</v>
      </c>
      <c r="B5" s="67" t="s">
        <v>1</v>
      </c>
      <c r="C5" s="67" t="s">
        <v>2</v>
      </c>
      <c r="D5" s="75" t="s">
        <v>3</v>
      </c>
      <c r="E5" s="4" t="s">
        <v>4</v>
      </c>
      <c r="F5" s="73" t="s">
        <v>39</v>
      </c>
    </row>
    <row r="6" spans="1:6" ht="13.5" thickBot="1">
      <c r="A6" s="68"/>
      <c r="B6" s="68"/>
      <c r="C6" s="68"/>
      <c r="D6" s="76"/>
      <c r="E6" s="5" t="s">
        <v>68</v>
      </c>
      <c r="F6" s="74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1">
        <f>SUM(D9+D23+D26+D27+D28+D29)</f>
        <v>23395520.75</v>
      </c>
      <c r="E8" s="41">
        <f>E9+E23+E26+E27+E28+E29</f>
        <v>13964114.700000003</v>
      </c>
      <c r="F8" s="12">
        <f>E8/D8</f>
        <v>0.59687129212543832</v>
      </c>
    </row>
    <row r="9" spans="1:6" ht="13.5" thickBot="1">
      <c r="A9" s="13">
        <v>1</v>
      </c>
      <c r="B9" s="14" t="s">
        <v>7</v>
      </c>
      <c r="C9" s="15"/>
      <c r="D9" s="42">
        <f>SUM(D10:D22)</f>
        <v>6716856</v>
      </c>
      <c r="E9" s="42">
        <f>SUM(E10:E22)</f>
        <v>3303428.0100000007</v>
      </c>
      <c r="F9" s="12">
        <f t="shared" ref="F9:F46" si="0">E9/D9</f>
        <v>0.49181164669899141</v>
      </c>
    </row>
    <row r="10" spans="1:6" ht="13.5" thickBot="1">
      <c r="A10" s="55"/>
      <c r="B10" s="57" t="s">
        <v>54</v>
      </c>
      <c r="C10" s="17" t="s">
        <v>8</v>
      </c>
      <c r="D10" s="42">
        <v>4885000</v>
      </c>
      <c r="E10" s="42">
        <v>2278443.2799999998</v>
      </c>
      <c r="F10" s="12">
        <f t="shared" si="0"/>
        <v>0.46641622927328552</v>
      </c>
    </row>
    <row r="11" spans="1:6" ht="13.5" thickBot="1">
      <c r="A11" s="58"/>
      <c r="B11" s="57" t="s">
        <v>55</v>
      </c>
      <c r="C11" s="18" t="s">
        <v>9</v>
      </c>
      <c r="D11" s="43">
        <v>17000</v>
      </c>
      <c r="E11" s="43">
        <v>12243.6</v>
      </c>
      <c r="F11" s="12">
        <f>E11/D11</f>
        <v>0.72021176470588233</v>
      </c>
    </row>
    <row r="12" spans="1:6" ht="13.5" thickBot="1">
      <c r="A12" s="19"/>
      <c r="B12" s="57" t="s">
        <v>56</v>
      </c>
      <c r="C12" s="18" t="s">
        <v>10</v>
      </c>
      <c r="D12" s="43">
        <v>25156</v>
      </c>
      <c r="E12" s="43">
        <v>11291</v>
      </c>
      <c r="F12" s="12">
        <f t="shared" si="0"/>
        <v>0.44883924312291301</v>
      </c>
    </row>
    <row r="13" spans="1:6" ht="13.5" thickBot="1">
      <c r="A13" s="19"/>
      <c r="B13" s="57" t="s">
        <v>57</v>
      </c>
      <c r="C13" s="18" t="s">
        <v>11</v>
      </c>
      <c r="D13" s="43">
        <v>26000</v>
      </c>
      <c r="E13" s="43">
        <v>11945</v>
      </c>
      <c r="F13" s="12">
        <f t="shared" si="0"/>
        <v>0.45942307692307693</v>
      </c>
    </row>
    <row r="14" spans="1:6" ht="24.75" thickBot="1">
      <c r="A14" s="19"/>
      <c r="B14" s="54" t="s">
        <v>58</v>
      </c>
      <c r="C14" s="18" t="s">
        <v>40</v>
      </c>
      <c r="D14" s="43">
        <v>10000</v>
      </c>
      <c r="E14" s="43">
        <v>2051.6</v>
      </c>
      <c r="F14" s="12">
        <f t="shared" si="0"/>
        <v>0.20515999999999998</v>
      </c>
    </row>
    <row r="15" spans="1:6" ht="13.5" thickBot="1">
      <c r="A15" s="19"/>
      <c r="B15" s="57" t="s">
        <v>59</v>
      </c>
      <c r="C15" s="18" t="s">
        <v>12</v>
      </c>
      <c r="D15" s="43">
        <v>35000</v>
      </c>
      <c r="E15" s="43">
        <v>21334</v>
      </c>
      <c r="F15" s="12">
        <f t="shared" si="0"/>
        <v>0.60954285714285716</v>
      </c>
    </row>
    <row r="16" spans="1:6" ht="13.5" thickBot="1">
      <c r="A16" s="19"/>
      <c r="B16" s="57" t="s">
        <v>60</v>
      </c>
      <c r="C16" s="18" t="s">
        <v>14</v>
      </c>
      <c r="D16" s="43">
        <v>880000</v>
      </c>
      <c r="E16" s="43">
        <v>411571.37</v>
      </c>
      <c r="F16" s="12">
        <f t="shared" ref="F16:F21" si="1">E16/D16</f>
        <v>0.46769473863636363</v>
      </c>
    </row>
    <row r="17" spans="1:9" ht="13.5" thickBot="1">
      <c r="A17" s="19"/>
      <c r="B17" s="57" t="s">
        <v>66</v>
      </c>
      <c r="C17" s="18" t="s">
        <v>53</v>
      </c>
      <c r="D17" s="43">
        <v>200</v>
      </c>
      <c r="E17" s="43">
        <v>75.91</v>
      </c>
      <c r="F17" s="12">
        <f t="shared" si="1"/>
        <v>0.37955</v>
      </c>
    </row>
    <row r="18" spans="1:9" ht="13.5" thickBot="1">
      <c r="A18" s="19"/>
      <c r="B18" s="57" t="s">
        <v>62</v>
      </c>
      <c r="C18" s="18" t="s">
        <v>13</v>
      </c>
      <c r="D18" s="43">
        <v>30000</v>
      </c>
      <c r="E18" s="43">
        <v>18249</v>
      </c>
      <c r="F18" s="12">
        <f t="shared" si="1"/>
        <v>0.60829999999999995</v>
      </c>
    </row>
    <row r="19" spans="1:9" ht="13.5" thickBot="1">
      <c r="A19" s="19"/>
      <c r="B19" s="57" t="s">
        <v>64</v>
      </c>
      <c r="C19" s="18" t="s">
        <v>16</v>
      </c>
      <c r="D19" s="43">
        <v>4000</v>
      </c>
      <c r="E19" s="43">
        <v>1731</v>
      </c>
      <c r="F19" s="12">
        <f t="shared" si="1"/>
        <v>0.43275000000000002</v>
      </c>
    </row>
    <row r="20" spans="1:9" ht="13.5" thickBot="1">
      <c r="A20" s="19"/>
      <c r="B20" s="57" t="s">
        <v>65</v>
      </c>
      <c r="C20" s="18" t="s">
        <v>17</v>
      </c>
      <c r="D20" s="43">
        <v>349500</v>
      </c>
      <c r="E20" s="43">
        <v>226320.93</v>
      </c>
      <c r="F20" s="12">
        <f t="shared" si="1"/>
        <v>0.64755630901287553</v>
      </c>
      <c r="I20" s="56"/>
    </row>
    <row r="21" spans="1:9" ht="13.5" thickBot="1">
      <c r="A21" s="19"/>
      <c r="B21" s="57" t="s">
        <v>63</v>
      </c>
      <c r="C21" s="18" t="s">
        <v>15</v>
      </c>
      <c r="D21" s="43">
        <v>405000</v>
      </c>
      <c r="E21" s="43">
        <v>261034.12</v>
      </c>
      <c r="F21" s="12">
        <f t="shared" si="1"/>
        <v>0.64452869135802471</v>
      </c>
      <c r="I21" s="64"/>
    </row>
    <row r="22" spans="1:9" ht="13.5" thickBot="1">
      <c r="A22" s="19"/>
      <c r="B22" s="54" t="s">
        <v>61</v>
      </c>
      <c r="C22" s="18" t="s">
        <v>44</v>
      </c>
      <c r="D22" s="43">
        <v>50000</v>
      </c>
      <c r="E22" s="43">
        <v>47137.2</v>
      </c>
      <c r="F22" s="12">
        <f t="shared" si="0"/>
        <v>0.94274399999999992</v>
      </c>
    </row>
    <row r="23" spans="1:9" ht="13.5" thickBot="1">
      <c r="A23" s="13">
        <v>2</v>
      </c>
      <c r="B23" s="20" t="s">
        <v>18</v>
      </c>
      <c r="C23" s="18"/>
      <c r="D23" s="43">
        <f>SUM(D24:D25)</f>
        <v>10162743</v>
      </c>
      <c r="E23" s="43">
        <f>SUM(E24:E25)</f>
        <v>4948820.2699999996</v>
      </c>
      <c r="F23" s="12">
        <f t="shared" si="0"/>
        <v>0.48695714040982829</v>
      </c>
    </row>
    <row r="24" spans="1:9" ht="15.75" customHeight="1" thickBot="1">
      <c r="A24" s="21"/>
      <c r="B24" s="53" t="s">
        <v>70</v>
      </c>
      <c r="C24" s="22" t="s">
        <v>19</v>
      </c>
      <c r="D24" s="44">
        <v>9457743</v>
      </c>
      <c r="E24" s="44">
        <v>4425185</v>
      </c>
      <c r="F24" s="23">
        <f t="shared" si="0"/>
        <v>0.46789017210554357</v>
      </c>
    </row>
    <row r="25" spans="1:9" ht="15.75" customHeight="1" thickBot="1">
      <c r="A25" s="6"/>
      <c r="B25" s="54" t="s">
        <v>20</v>
      </c>
      <c r="C25" s="24" t="s">
        <v>21</v>
      </c>
      <c r="D25" s="43">
        <v>705000</v>
      </c>
      <c r="E25" s="43">
        <v>523635.27</v>
      </c>
      <c r="F25" s="25">
        <f t="shared" si="0"/>
        <v>0.74274506382978722</v>
      </c>
    </row>
    <row r="26" spans="1:9" ht="13.5" thickBot="1">
      <c r="A26" s="6">
        <v>3</v>
      </c>
      <c r="B26" s="16" t="s">
        <v>47</v>
      </c>
      <c r="C26" s="18" t="s">
        <v>22</v>
      </c>
      <c r="D26" s="43">
        <v>440875</v>
      </c>
      <c r="E26" s="43">
        <v>193181</v>
      </c>
      <c r="F26" s="25">
        <f t="shared" si="0"/>
        <v>0.43817635384179188</v>
      </c>
    </row>
    <row r="27" spans="1:9" ht="27" customHeight="1" thickBot="1">
      <c r="A27" s="13">
        <v>4</v>
      </c>
      <c r="B27" s="14" t="s">
        <v>23</v>
      </c>
      <c r="C27" s="26" t="s">
        <v>75</v>
      </c>
      <c r="D27" s="42">
        <v>4429942</v>
      </c>
      <c r="E27" s="42">
        <v>4599383.28</v>
      </c>
      <c r="F27" s="12">
        <f t="shared" si="0"/>
        <v>1.038249096715036</v>
      </c>
    </row>
    <row r="28" spans="1:9" ht="13.5" thickBot="1">
      <c r="A28" s="13" t="s">
        <v>24</v>
      </c>
      <c r="B28" s="20" t="s">
        <v>46</v>
      </c>
      <c r="C28" s="24" t="s">
        <v>25</v>
      </c>
      <c r="D28" s="43">
        <v>39469.75</v>
      </c>
      <c r="E28" s="43">
        <v>26920.42</v>
      </c>
      <c r="F28" s="12">
        <f>E28/D28</f>
        <v>0.68205195117780071</v>
      </c>
    </row>
    <row r="29" spans="1:9" ht="82.5" customHeight="1" thickBot="1">
      <c r="A29" s="13" t="s">
        <v>26</v>
      </c>
      <c r="B29" s="20" t="s">
        <v>49</v>
      </c>
      <c r="C29" s="24" t="s">
        <v>67</v>
      </c>
      <c r="D29" s="43">
        <v>1605635</v>
      </c>
      <c r="E29" s="43">
        <v>892381.72</v>
      </c>
      <c r="F29" s="12">
        <f t="shared" si="0"/>
        <v>0.55578118314560909</v>
      </c>
    </row>
    <row r="30" spans="1:9" ht="13.5" thickBot="1">
      <c r="A30" s="27" t="s">
        <v>27</v>
      </c>
      <c r="B30" s="10" t="s">
        <v>28</v>
      </c>
      <c r="C30" s="28">
        <v>2920</v>
      </c>
      <c r="D30" s="45">
        <f>D31</f>
        <v>2276557</v>
      </c>
      <c r="E30" s="45">
        <f>E31</f>
        <v>1400960</v>
      </c>
      <c r="F30" s="12">
        <f t="shared" si="0"/>
        <v>0.61538542632580695</v>
      </c>
    </row>
    <row r="31" spans="1:9" ht="13.5" thickBot="1">
      <c r="A31" s="29"/>
      <c r="B31" s="30" t="s">
        <v>29</v>
      </c>
      <c r="C31" s="31"/>
      <c r="D31" s="46">
        <v>2276557</v>
      </c>
      <c r="E31" s="46">
        <v>1400960</v>
      </c>
      <c r="F31" s="12">
        <f t="shared" si="0"/>
        <v>0.61538542632580695</v>
      </c>
    </row>
    <row r="32" spans="1:9" ht="13.5" thickBot="1">
      <c r="A32" s="61" t="s">
        <v>30</v>
      </c>
      <c r="B32" s="32" t="s">
        <v>31</v>
      </c>
      <c r="C32" s="33"/>
      <c r="D32" s="47">
        <f>D33+D42+D43+D44</f>
        <v>6920938.9100000001</v>
      </c>
      <c r="E32" s="47">
        <f>E33+E42+E43+E44</f>
        <v>2530192.61</v>
      </c>
      <c r="F32" s="47">
        <f>F33+F42+F43+F44</f>
        <v>2.5030072952631999</v>
      </c>
    </row>
    <row r="33" spans="1:6" ht="24.75" thickBot="1">
      <c r="A33" s="36" t="s">
        <v>32</v>
      </c>
      <c r="B33" s="34" t="s">
        <v>33</v>
      </c>
      <c r="C33" s="31"/>
      <c r="D33" s="46">
        <f>SUM(D34:D41)</f>
        <v>3159740</v>
      </c>
      <c r="E33" s="46">
        <f>SUM(E35:E41)</f>
        <v>406370</v>
      </c>
      <c r="F33" s="46">
        <f>SUM(F35:F41)</f>
        <v>0.80224274093293646</v>
      </c>
    </row>
    <row r="34" spans="1:6" ht="36.75" thickBot="1">
      <c r="A34" s="62"/>
      <c r="B34" s="34" t="s">
        <v>73</v>
      </c>
      <c r="C34" s="31">
        <v>2020</v>
      </c>
      <c r="D34" s="46">
        <v>500</v>
      </c>
      <c r="E34" s="46">
        <v>0</v>
      </c>
      <c r="F34" s="12">
        <f t="shared" si="0"/>
        <v>0</v>
      </c>
    </row>
    <row r="35" spans="1:6" ht="24.75" thickBot="1">
      <c r="A35" s="62"/>
      <c r="B35" s="34" t="s">
        <v>34</v>
      </c>
      <c r="C35" s="35">
        <v>2030</v>
      </c>
      <c r="D35" s="46">
        <v>775444</v>
      </c>
      <c r="E35" s="46">
        <v>404970</v>
      </c>
      <c r="F35" s="12">
        <f t="shared" si="0"/>
        <v>0.52224274093293643</v>
      </c>
    </row>
    <row r="36" spans="1:6" ht="36.75" thickBot="1">
      <c r="A36" s="60"/>
      <c r="B36" s="34" t="s">
        <v>74</v>
      </c>
      <c r="C36" s="35">
        <v>2440</v>
      </c>
      <c r="D36" s="46">
        <v>5000</v>
      </c>
      <c r="E36" s="46">
        <v>1400</v>
      </c>
      <c r="F36" s="12">
        <f t="shared" si="0"/>
        <v>0.28000000000000003</v>
      </c>
    </row>
    <row r="37" spans="1:6" ht="13.5" thickBot="1">
      <c r="A37" s="60"/>
      <c r="B37" s="59" t="s">
        <v>35</v>
      </c>
      <c r="C37" s="36">
        <v>2870</v>
      </c>
      <c r="D37" s="51">
        <v>735036</v>
      </c>
      <c r="E37" s="48">
        <v>0</v>
      </c>
      <c r="F37" s="12">
        <f t="shared" si="0"/>
        <v>0</v>
      </c>
    </row>
    <row r="38" spans="1:6" ht="51.75" customHeight="1" thickBot="1">
      <c r="A38" s="60"/>
      <c r="B38" s="63" t="s">
        <v>51</v>
      </c>
      <c r="C38" s="35">
        <v>6207</v>
      </c>
      <c r="D38" s="46">
        <v>119612</v>
      </c>
      <c r="E38" s="46">
        <v>0</v>
      </c>
      <c r="F38" s="12">
        <f t="shared" si="0"/>
        <v>0</v>
      </c>
    </row>
    <row r="39" spans="1:6" ht="51.75" customHeight="1" thickBot="1">
      <c r="A39" s="60"/>
      <c r="B39" s="65" t="s">
        <v>71</v>
      </c>
      <c r="C39" s="35">
        <v>6257</v>
      </c>
      <c r="D39" s="46">
        <v>328000</v>
      </c>
      <c r="E39" s="46">
        <f>--E40</f>
        <v>0</v>
      </c>
      <c r="F39" s="12"/>
    </row>
    <row r="40" spans="1:6" ht="51.75" customHeight="1" thickBot="1">
      <c r="A40" s="60"/>
      <c r="B40" s="65" t="s">
        <v>72</v>
      </c>
      <c r="C40" s="35">
        <v>6260</v>
      </c>
      <c r="D40" s="46">
        <v>1000000</v>
      </c>
      <c r="E40" s="46"/>
      <c r="F40" s="12"/>
    </row>
    <row r="41" spans="1:6" ht="41.25" customHeight="1" thickBot="1">
      <c r="A41" s="29"/>
      <c r="B41" s="34" t="s">
        <v>48</v>
      </c>
      <c r="C41" s="35">
        <v>6630</v>
      </c>
      <c r="D41" s="46">
        <v>196148</v>
      </c>
      <c r="E41" s="46">
        <v>0</v>
      </c>
      <c r="F41" s="12">
        <f t="shared" si="0"/>
        <v>0</v>
      </c>
    </row>
    <row r="42" spans="1:6" ht="24.75" thickBot="1">
      <c r="A42" s="36" t="s">
        <v>36</v>
      </c>
      <c r="B42" s="34" t="s">
        <v>41</v>
      </c>
      <c r="C42" s="35">
        <v>2010</v>
      </c>
      <c r="D42" s="52">
        <v>1543692.66</v>
      </c>
      <c r="E42" s="46">
        <v>912766.36</v>
      </c>
      <c r="F42" s="12">
        <f t="shared" si="0"/>
        <v>0.59128762068480656</v>
      </c>
    </row>
    <row r="43" spans="1:6" ht="61.5" customHeight="1" thickBot="1">
      <c r="A43" s="36" t="s">
        <v>43</v>
      </c>
      <c r="B43" s="40" t="s">
        <v>45</v>
      </c>
      <c r="C43" s="37">
        <v>2060</v>
      </c>
      <c r="D43" s="51">
        <v>2066000</v>
      </c>
      <c r="E43" s="48">
        <v>1125500</v>
      </c>
      <c r="F43" s="12">
        <f t="shared" si="0"/>
        <v>0.5447725072604066</v>
      </c>
    </row>
    <row r="44" spans="1:6" ht="50.25" customHeight="1" thickBot="1">
      <c r="A44" s="36" t="s">
        <v>24</v>
      </c>
      <c r="B44" s="40" t="s">
        <v>50</v>
      </c>
      <c r="C44" s="37">
        <v>2057.2058999999999</v>
      </c>
      <c r="D44" s="51">
        <v>151506.25</v>
      </c>
      <c r="E44" s="48">
        <v>85556.25</v>
      </c>
      <c r="F44" s="12">
        <f t="shared" si="0"/>
        <v>0.56470442638505014</v>
      </c>
    </row>
    <row r="45" spans="1:6" ht="13.5" thickBot="1">
      <c r="A45" s="69" t="s">
        <v>37</v>
      </c>
      <c r="B45" s="70"/>
      <c r="C45" s="71"/>
      <c r="D45" s="49">
        <f>D8+D30+D32</f>
        <v>32593016.66</v>
      </c>
      <c r="E45" s="49">
        <f>E8+E30+E32</f>
        <v>17895267.310000002</v>
      </c>
      <c r="F45" s="12">
        <f t="shared" si="0"/>
        <v>0.54905219411500772</v>
      </c>
    </row>
    <row r="46" spans="1:6" ht="37.5" thickTop="1" thickBot="1">
      <c r="A46" s="38"/>
      <c r="B46" s="38" t="s">
        <v>38</v>
      </c>
      <c r="C46" s="39" t="s">
        <v>69</v>
      </c>
      <c r="D46" s="50">
        <v>5132702</v>
      </c>
      <c r="E46" s="50">
        <v>4201340.46</v>
      </c>
      <c r="F46" s="12">
        <f t="shared" si="0"/>
        <v>0.81854361698769962</v>
      </c>
    </row>
  </sheetData>
  <mergeCells count="9">
    <mergeCell ref="C1:F1"/>
    <mergeCell ref="A5:A6"/>
    <mergeCell ref="A45:C45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2019-07-26T11:57:08Z</cp:lastPrinted>
  <dcterms:created xsi:type="dcterms:W3CDTF">2012-07-19T07:00:42Z</dcterms:created>
  <dcterms:modified xsi:type="dcterms:W3CDTF">2019-08-26T11:41:27Z</dcterms:modified>
</cp:coreProperties>
</file>