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8\"/>
    </mc:Choice>
  </mc:AlternateContent>
  <xr:revisionPtr revIDLastSave="0" documentId="13_ncr:1_{D571FDDA-AA86-4D3C-8590-0CE2D15CBC95}" xr6:coauthVersionLast="41" xr6:coauthVersionMax="41" xr10:uidLastSave="{00000000-0000-0000-0000-000000000000}"/>
  <bookViews>
    <workbookView xWindow="-120" yWindow="-120" windowWidth="29040" windowHeight="15840" tabRatio="601" xr2:uid="{00000000-000D-0000-FFFF-FFFF00000000}"/>
  </bookViews>
  <sheets>
    <sheet name="zał_3_wydatki 2004" sheetId="1" r:id="rId1"/>
    <sheet name="Raport zgodności" sheetId="2" r:id="rId2"/>
    <sheet name="Raport zgodności (1)" sheetId="3" r:id="rId3"/>
  </sheets>
  <definedNames>
    <definedName name="_xlnm.Print_Area" localSheetId="0">'zał_3_wydatki 2004'!$A$1:$G$233</definedName>
  </definedNames>
  <calcPr calcId="181029"/>
</workbook>
</file>

<file path=xl/calcChain.xml><?xml version="1.0" encoding="utf-8"?>
<calcChain xmlns="http://schemas.openxmlformats.org/spreadsheetml/2006/main">
  <c r="F230" i="1" l="1"/>
  <c r="E225" i="1"/>
  <c r="F225" i="1"/>
  <c r="F214" i="1"/>
  <c r="F213" i="1"/>
  <c r="E213" i="1"/>
  <c r="E214" i="1"/>
  <c r="G216" i="1"/>
  <c r="G226" i="1"/>
  <c r="F63" i="1"/>
  <c r="F180" i="1"/>
  <c r="F11" i="1"/>
  <c r="F10" i="1"/>
  <c r="F196" i="1"/>
  <c r="F133" i="1"/>
  <c r="E133" i="1"/>
  <c r="F124" i="1"/>
  <c r="E124" i="1"/>
  <c r="F34" i="1"/>
  <c r="E34" i="1"/>
  <c r="E196" i="1"/>
  <c r="G199" i="1"/>
  <c r="G197" i="1"/>
  <c r="G186" i="1"/>
  <c r="F187" i="1"/>
  <c r="F184" i="1" s="1"/>
  <c r="E187" i="1"/>
  <c r="E184" i="1" s="1"/>
  <c r="G189" i="1"/>
  <c r="F171" i="1"/>
  <c r="E171" i="1"/>
  <c r="G175" i="1"/>
  <c r="G169" i="1"/>
  <c r="F168" i="1"/>
  <c r="E168" i="1"/>
  <c r="F160" i="1"/>
  <c r="F136" i="1"/>
  <c r="E136" i="1"/>
  <c r="G137" i="1"/>
  <c r="G138" i="1"/>
  <c r="G134" i="1"/>
  <c r="G135" i="1"/>
  <c r="E128" i="1"/>
  <c r="F128" i="1"/>
  <c r="G129" i="1"/>
  <c r="G125" i="1"/>
  <c r="F120" i="1"/>
  <c r="E117" i="1"/>
  <c r="G53" i="1"/>
  <c r="F52" i="1"/>
  <c r="E52" i="1"/>
  <c r="G22" i="1"/>
  <c r="G23" i="1"/>
  <c r="G24" i="1"/>
  <c r="G25" i="1"/>
  <c r="G26" i="1"/>
  <c r="G29" i="1"/>
  <c r="G32" i="1"/>
  <c r="G33" i="1"/>
  <c r="G35" i="1"/>
  <c r="G36" i="1"/>
  <c r="G37" i="1"/>
  <c r="G38" i="1"/>
  <c r="G39" i="1"/>
  <c r="G40" i="1"/>
  <c r="G42" i="1"/>
  <c r="G48" i="1"/>
  <c r="G12" i="1"/>
  <c r="E10" i="1"/>
  <c r="G187" i="1" l="1"/>
  <c r="G168" i="1"/>
  <c r="G52" i="1"/>
  <c r="F145" i="1"/>
  <c r="E145" i="1"/>
  <c r="G223" i="1"/>
  <c r="F222" i="1"/>
  <c r="F221" i="1" s="1"/>
  <c r="E222" i="1"/>
  <c r="E221" i="1" s="1"/>
  <c r="G159" i="1"/>
  <c r="G162" i="1"/>
  <c r="G163" i="1"/>
  <c r="G164" i="1"/>
  <c r="G166" i="1"/>
  <c r="F165" i="1"/>
  <c r="E165" i="1"/>
  <c r="E160" i="1"/>
  <c r="F158" i="1"/>
  <c r="E158" i="1"/>
  <c r="G212" i="1"/>
  <c r="F211" i="1"/>
  <c r="F210" i="1" s="1"/>
  <c r="E211" i="1"/>
  <c r="G146" i="1"/>
  <c r="G144" i="1"/>
  <c r="F143" i="1"/>
  <c r="E143" i="1"/>
  <c r="G142" i="1"/>
  <c r="F101" i="1"/>
  <c r="E101" i="1"/>
  <c r="G209" i="1"/>
  <c r="F208" i="1"/>
  <c r="F207" i="1" s="1"/>
  <c r="E208" i="1"/>
  <c r="F47" i="1"/>
  <c r="E47" i="1"/>
  <c r="G21" i="1"/>
  <c r="G20" i="1"/>
  <c r="F28" i="1"/>
  <c r="F157" i="1" l="1"/>
  <c r="E157" i="1"/>
  <c r="G34" i="1"/>
  <c r="G47" i="1"/>
  <c r="G211" i="1"/>
  <c r="G221" i="1"/>
  <c r="G222" i="1"/>
  <c r="G165" i="1"/>
  <c r="G143" i="1"/>
  <c r="G158" i="1"/>
  <c r="E210" i="1"/>
  <c r="G210" i="1" s="1"/>
  <c r="G160" i="1"/>
  <c r="G208" i="1"/>
  <c r="E207" i="1"/>
  <c r="G207" i="1" s="1"/>
  <c r="G90" i="1"/>
  <c r="F219" i="1"/>
  <c r="G229" i="1"/>
  <c r="F228" i="1"/>
  <c r="E228" i="1"/>
  <c r="G198" i="1"/>
  <c r="G227" i="1"/>
  <c r="F191" i="1"/>
  <c r="F190" i="1" s="1"/>
  <c r="E191" i="1"/>
  <c r="E190" i="1" s="1"/>
  <c r="F178" i="1"/>
  <c r="E178" i="1"/>
  <c r="F176" i="1"/>
  <c r="E176" i="1"/>
  <c r="F154" i="1"/>
  <c r="E154" i="1"/>
  <c r="G156" i="1"/>
  <c r="G148" i="1"/>
  <c r="G183" i="1"/>
  <c r="G19" i="1"/>
  <c r="G18" i="1"/>
  <c r="F109" i="1"/>
  <c r="E109" i="1"/>
  <c r="E91" i="1"/>
  <c r="F84" i="1"/>
  <c r="E84" i="1"/>
  <c r="F74" i="1"/>
  <c r="E74" i="1"/>
  <c r="E66" i="1"/>
  <c r="E219" i="1"/>
  <c r="F203" i="1"/>
  <c r="E203" i="1"/>
  <c r="F185" i="1"/>
  <c r="E185" i="1"/>
  <c r="F141" i="1"/>
  <c r="E141" i="1"/>
  <c r="F119" i="1"/>
  <c r="E120" i="1"/>
  <c r="E119" i="1" s="1"/>
  <c r="G116" i="1"/>
  <c r="F115" i="1"/>
  <c r="E115" i="1"/>
  <c r="G113" i="1"/>
  <c r="G110" i="1"/>
  <c r="G107" i="1"/>
  <c r="G98" i="1"/>
  <c r="F97" i="1"/>
  <c r="E97" i="1"/>
  <c r="G77" i="1"/>
  <c r="G70" i="1"/>
  <c r="G71" i="1"/>
  <c r="G72" i="1"/>
  <c r="G73" i="1"/>
  <c r="E63" i="1"/>
  <c r="F60" i="1"/>
  <c r="F41" i="1"/>
  <c r="E41" i="1"/>
  <c r="G206" i="1"/>
  <c r="G192" i="1"/>
  <c r="G220" i="1"/>
  <c r="G218" i="1"/>
  <c r="G173" i="1"/>
  <c r="G155" i="1"/>
  <c r="G153" i="1"/>
  <c r="G150" i="1"/>
  <c r="F117" i="1"/>
  <c r="G118" i="1"/>
  <c r="G112" i="1"/>
  <c r="G86" i="1"/>
  <c r="G82" i="1"/>
  <c r="G83" i="1"/>
  <c r="F66" i="1"/>
  <c r="G204" i="1"/>
  <c r="G205" i="1"/>
  <c r="E17" i="1"/>
  <c r="E16" i="1" s="1"/>
  <c r="F17" i="1"/>
  <c r="F16" i="1" s="1"/>
  <c r="G68" i="1"/>
  <c r="G69" i="1"/>
  <c r="G64" i="1"/>
  <c r="G67" i="1"/>
  <c r="F182" i="1"/>
  <c r="E182" i="1"/>
  <c r="F217" i="1"/>
  <c r="E217" i="1"/>
  <c r="F152" i="1"/>
  <c r="E152" i="1"/>
  <c r="G132" i="1"/>
  <c r="F131" i="1"/>
  <c r="E131" i="1"/>
  <c r="E180" i="1"/>
  <c r="G181" i="1"/>
  <c r="G114" i="1"/>
  <c r="G88" i="1"/>
  <c r="F55" i="1"/>
  <c r="F54" i="1" s="1"/>
  <c r="E55" i="1"/>
  <c r="E54" i="1" s="1"/>
  <c r="G56" i="1"/>
  <c r="G92" i="1"/>
  <c r="G127" i="1"/>
  <c r="E11" i="1"/>
  <c r="F95" i="1"/>
  <c r="E95" i="1"/>
  <c r="F91" i="1"/>
  <c r="G85" i="1"/>
  <c r="G87" i="1"/>
  <c r="G93" i="1"/>
  <c r="G96" i="1"/>
  <c r="G99" i="1"/>
  <c r="G111" i="1"/>
  <c r="G126" i="1"/>
  <c r="G130" i="1"/>
  <c r="G140" i="1"/>
  <c r="G75" i="1"/>
  <c r="G76" i="1"/>
  <c r="G78" i="1"/>
  <c r="G79" i="1"/>
  <c r="G80" i="1"/>
  <c r="G81" i="1"/>
  <c r="G59" i="1"/>
  <c r="G61" i="1"/>
  <c r="E60" i="1"/>
  <c r="F58" i="1"/>
  <c r="E58" i="1"/>
  <c r="G51" i="1"/>
  <c r="F50" i="1"/>
  <c r="F49" i="1" s="1"/>
  <c r="E50" i="1"/>
  <c r="E49" i="1" s="1"/>
  <c r="F31" i="1"/>
  <c r="E31" i="1"/>
  <c r="F27" i="1"/>
  <c r="E28" i="1"/>
  <c r="E27" i="1" s="1"/>
  <c r="G172" i="1"/>
  <c r="F94" i="1" l="1"/>
  <c r="F170" i="1"/>
  <c r="F30" i="1"/>
  <c r="G185" i="1"/>
  <c r="E94" i="1"/>
  <c r="E170" i="1"/>
  <c r="G157" i="1"/>
  <c r="G27" i="1"/>
  <c r="G28" i="1"/>
  <c r="G31" i="1"/>
  <c r="G41" i="1"/>
  <c r="E62" i="1"/>
  <c r="E100" i="1"/>
  <c r="F62" i="1"/>
  <c r="E123" i="1"/>
  <c r="F123" i="1"/>
  <c r="F224" i="1"/>
  <c r="G228" i="1"/>
  <c r="G182" i="1"/>
  <c r="E224" i="1"/>
  <c r="E230" i="1" s="1"/>
  <c r="G196" i="1"/>
  <c r="G190" i="1"/>
  <c r="G225" i="1"/>
  <c r="E57" i="1"/>
  <c r="G17" i="1"/>
  <c r="G11" i="1"/>
  <c r="G115" i="1"/>
  <c r="G219" i="1"/>
  <c r="F202" i="1"/>
  <c r="E202" i="1"/>
  <c r="G180" i="1"/>
  <c r="F100" i="1"/>
  <c r="G131" i="1"/>
  <c r="G141" i="1"/>
  <c r="G55" i="1"/>
  <c r="G84" i="1"/>
  <c r="F151" i="1"/>
  <c r="G10" i="1"/>
  <c r="E30" i="1"/>
  <c r="G50" i="1"/>
  <c r="G63" i="1"/>
  <c r="G91" i="1"/>
  <c r="G97" i="1"/>
  <c r="G124" i="1"/>
  <c r="G128" i="1"/>
  <c r="G133" i="1"/>
  <c r="G54" i="1"/>
  <c r="E151" i="1"/>
  <c r="G74" i="1"/>
  <c r="G171" i="1"/>
  <c r="G109" i="1"/>
  <c r="G58" i="1"/>
  <c r="G60" i="1"/>
  <c r="G117" i="1"/>
  <c r="G136" i="1"/>
  <c r="G66" i="1"/>
  <c r="G101" i="1"/>
  <c r="G145" i="1"/>
  <c r="G154" i="1"/>
  <c r="G95" i="1"/>
  <c r="F57" i="1"/>
  <c r="G217" i="1"/>
  <c r="G152" i="1"/>
  <c r="G191" i="1"/>
  <c r="F200" i="1" l="1"/>
  <c r="E200" i="1"/>
  <c r="G30" i="1"/>
  <c r="G224" i="1"/>
  <c r="G184" i="1"/>
  <c r="G16" i="1"/>
  <c r="G94" i="1"/>
  <c r="G57" i="1"/>
  <c r="G62" i="1"/>
  <c r="G202" i="1"/>
  <c r="G213" i="1"/>
  <c r="G203" i="1"/>
  <c r="G151" i="1"/>
  <c r="G170" i="1"/>
  <c r="G49" i="1"/>
  <c r="G100" i="1"/>
  <c r="G123" i="1"/>
  <c r="F231" i="1" l="1"/>
  <c r="G200" i="1"/>
  <c r="G230" i="1"/>
  <c r="G231" i="1"/>
  <c r="E23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Twoja nazwa użytkownika</author>
  </authors>
  <commentList>
    <comment ref="A151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38"/>
          </rPr>
          <t>Twoja nazwa użytkownika: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<sst xmlns="http://schemas.openxmlformats.org/spreadsheetml/2006/main" count="393" uniqueCount="211">
  <si>
    <t>Dział</t>
  </si>
  <si>
    <t>Rozdział</t>
  </si>
  <si>
    <t>§</t>
  </si>
  <si>
    <t>Nazwa</t>
  </si>
  <si>
    <t>Plan</t>
  </si>
  <si>
    <t>Wykonanie</t>
  </si>
  <si>
    <t>Procent wykonania</t>
  </si>
  <si>
    <t>010</t>
  </si>
  <si>
    <t>Rolnictwo i łowiectwo</t>
  </si>
  <si>
    <t>700</t>
  </si>
  <si>
    <t>Gospodarka mieszkaniowa</t>
  </si>
  <si>
    <t>70005</t>
  </si>
  <si>
    <t>Gospodarka gruntami i nieruchomościami</t>
  </si>
  <si>
    <t>Pozostałe odsetki</t>
  </si>
  <si>
    <t>710</t>
  </si>
  <si>
    <t>Działalność usługowa</t>
  </si>
  <si>
    <t>71035</t>
  </si>
  <si>
    <t xml:space="preserve">Cmentarze </t>
  </si>
  <si>
    <t>750</t>
  </si>
  <si>
    <t>Administracja publiczna</t>
  </si>
  <si>
    <t>75011</t>
  </si>
  <si>
    <t>Urzędy wojewódzkie</t>
  </si>
  <si>
    <t>Pozostała działalność</t>
  </si>
  <si>
    <t>751</t>
  </si>
  <si>
    <t>75101</t>
  </si>
  <si>
    <t>Urzędy naczelnych organów władzy państwowej, kontroli i ochrony prawa</t>
  </si>
  <si>
    <t>Bezpieczeństwo publiczne i ochrona przeciwpożarowa</t>
  </si>
  <si>
    <t>75414</t>
  </si>
  <si>
    <t>Obrona cywilna</t>
  </si>
  <si>
    <t>75416</t>
  </si>
  <si>
    <t>Różne rozliczenia</t>
  </si>
  <si>
    <t>801</t>
  </si>
  <si>
    <t>Oświata i wychowanie</t>
  </si>
  <si>
    <t>80101</t>
  </si>
  <si>
    <t>Szkoły podstawowe</t>
  </si>
  <si>
    <t>Przedszkola</t>
  </si>
  <si>
    <t>852</t>
  </si>
  <si>
    <t>Pomoc społeczna</t>
  </si>
  <si>
    <t>85214</t>
  </si>
  <si>
    <t>85219</t>
  </si>
  <si>
    <t>Ośrodki pomocy społecznej</t>
  </si>
  <si>
    <t>85228</t>
  </si>
  <si>
    <t>Uslugi opiekuńcze i specjalistyczne usługi opiekuńcze</t>
  </si>
  <si>
    <t>854</t>
  </si>
  <si>
    <t>Edukacyjna opieka wychowawcza</t>
  </si>
  <si>
    <t>85415</t>
  </si>
  <si>
    <t>900</t>
  </si>
  <si>
    <t>Gospodarka komunalna i ochrona środowiska</t>
  </si>
  <si>
    <t xml:space="preserve">Zasiłki i pomoc w naturze oraz składki na ubezpieczenie emerytalne i rentowe </t>
  </si>
  <si>
    <t>0470</t>
  </si>
  <si>
    <t>0750</t>
  </si>
  <si>
    <t>0760</t>
  </si>
  <si>
    <t>0770</t>
  </si>
  <si>
    <t>Wpłaty z tytułu odpłatnego nabycia prawa własności oraz prawa użytkowania wieczystego nieruchomości</t>
  </si>
  <si>
    <t>0830</t>
  </si>
  <si>
    <t>Wpływy z usług</t>
  </si>
  <si>
    <t>0920</t>
  </si>
  <si>
    <t>0970</t>
  </si>
  <si>
    <t>Wpływy z różnych dochodów</t>
  </si>
  <si>
    <t>2010</t>
  </si>
  <si>
    <t>2360</t>
  </si>
  <si>
    <t>Dochody jednostek samorządu terytorialnego związane z realizacją zadań z zakresu administracji rządowej oraz innych zadań zleconych ustawami</t>
  </si>
  <si>
    <t>0690</t>
  </si>
  <si>
    <t>Wpływy z różnych opłat</t>
  </si>
  <si>
    <t>0870</t>
  </si>
  <si>
    <t>Wpływy ze sprzedaży składników majątkowych</t>
  </si>
  <si>
    <t>0570</t>
  </si>
  <si>
    <t>Wpływy z podatku dochodowego od osób fizycznych</t>
  </si>
  <si>
    <t>0350</t>
  </si>
  <si>
    <t>0910</t>
  </si>
  <si>
    <t>0310</t>
  </si>
  <si>
    <t>Podatek od nieruchomości</t>
  </si>
  <si>
    <t>0320</t>
  </si>
  <si>
    <t>Podatek rolny</t>
  </si>
  <si>
    <t>0330</t>
  </si>
  <si>
    <t>0340</t>
  </si>
  <si>
    <t>0500</t>
  </si>
  <si>
    <t>Podatek od czynności cywilnoprawnych</t>
  </si>
  <si>
    <t>Odsetki od nieterminowych wpłat z tytułu podatków i opłat</t>
  </si>
  <si>
    <t>Wpływy z podatku rolnego, podatku leśnego, podatku od spadków i darowizn, podatku od czynności cywilnoprawnych oraz podatków i opłat lokalnych od osób fizycznych</t>
  </si>
  <si>
    <t>Podatek od środków transportowych</t>
  </si>
  <si>
    <t>0360</t>
  </si>
  <si>
    <t>Podatek od spadków i darowizn</t>
  </si>
  <si>
    <t>0390</t>
  </si>
  <si>
    <t>Wpływy z innych opłat stanowiących dochody jednostek samorządu terytorialnego na podstawie ustaw</t>
  </si>
  <si>
    <t>0410</t>
  </si>
  <si>
    <t>Wpływy z opłaty skarbowej</t>
  </si>
  <si>
    <t>0460</t>
  </si>
  <si>
    <t>Wpływy z opłaty eksploatacyjnej</t>
  </si>
  <si>
    <t>0480</t>
  </si>
  <si>
    <t>0490</t>
  </si>
  <si>
    <t>Wpływy z innych lokalnych opłat pobieranych przez jednostki samorządu terytorialnego na podstawie odrębnych ustaw</t>
  </si>
  <si>
    <t>Udziały gmin w podatkach stanowiących dochód budżetu państwa</t>
  </si>
  <si>
    <t>0010</t>
  </si>
  <si>
    <t>Podatek dochodowy od osób fizycznych</t>
  </si>
  <si>
    <t>0020</t>
  </si>
  <si>
    <t>Podatek dochodowy od osób prawnych</t>
  </si>
  <si>
    <t>Część oświatowa subwencji ogólnej dla jednostek samorządu terytorialnego</t>
  </si>
  <si>
    <t>Subwencje ogólne z budżetu państwa</t>
  </si>
  <si>
    <t>Różne rozliczenia finansowe</t>
  </si>
  <si>
    <t>Dotacje celowe otrzymane z budżetu państwa na realizację własnych zadań bieżących gmin (związków gmin)</t>
  </si>
  <si>
    <t>2030</t>
  </si>
  <si>
    <t>Grzywny, mandaty i inne kary pieniężne od osób fizycznych</t>
  </si>
  <si>
    <t>01095</t>
  </si>
  <si>
    <t>Wpływy z tytułu przekształcenia prawa użytkowania wieczystego przysługującego osobom fizycznym w prawo własności</t>
  </si>
  <si>
    <t>Podatek leśny</t>
  </si>
  <si>
    <t>Wpływy z opłaty uzdrowiskowej</t>
  </si>
  <si>
    <t>Urzędy naczelnych organów władzy państwowej, kontroli i ochrony prawa oraz sądownictwa</t>
  </si>
  <si>
    <t>Dochody od osób prawnych, od osób fizycznych i od innych jednostek nieposiadających  osobowosci prawnej oraz wydatki związane z ich poborem</t>
  </si>
  <si>
    <t>Wpływy z podatku rolnego, podatku leśnego, podatku od czynności cywilnoprawnych, podatków i opłat lokalnych od osób prawnych i innych jednostek organizacyjnych</t>
  </si>
  <si>
    <t>Wpływy z opłat za wydawanie zezwoleń na sprzedaż alkoholu</t>
  </si>
  <si>
    <t>zał_1 dochody.xls! opisówka.xls — raport zgodności</t>
  </si>
  <si>
    <t>Uruchom na: 2008-08-08 10:06</t>
  </si>
  <si>
    <t>Następujące funkcje w tym skoroszycie nie są obsługiwane przez wcześniejsze wersje programu Excel. Funkcje te mogą zostać utracone lub ograniczone w przypadku zapisania tego skoroszytu we wcześniejszym formacie pliku.</t>
  </si>
  <si>
    <t>Nieznaczna utrata wierności danych</t>
  </si>
  <si>
    <t>Liczba wystąpień</t>
  </si>
  <si>
    <t>Niektóre komórki lub style w tym skoroszycie zawierają formatowanie, które nie jest obsługiwane w wybranym formacie pliku. Te formaty zostaną przekonwertowane na najbardziej podobne dostępne formaty.</t>
  </si>
  <si>
    <t>Wpływy z róznych opłat</t>
  </si>
  <si>
    <t>Dotacje celowe otrzymane z budżetu państwa na realizację zadań bieżących z zakresu administracji rządowej oraz innych zadań zleconych gminie (związkom gmin) ustawami</t>
  </si>
  <si>
    <t>Dochody z najmu i dzierżawy składników majątkowych Skarbu Państwa, jednostek samorządu terytorialnego lub innych jednostek zaliczanych do sektora finansów publicznych oraz innych umów o podobnym charakterze</t>
  </si>
  <si>
    <t>Podatek od działalności gospodarczej osób fizycznych, opłacany w formie karty podatkowej</t>
  </si>
  <si>
    <t>Składki na ubezpieczenie zdrowotne opłacane za osoby pobierające niektóre świadczenia z pomocy społecznej, niektóre świadczenia rodzinne oraz za osoby uczestniczące w zajęciach w centrum integracji społecznej</t>
  </si>
  <si>
    <t>zał_2  dochody za I półrocze 2009r.xls — raport zgodności</t>
  </si>
  <si>
    <t>Uruchom na: 2009-08-14 15:12</t>
  </si>
  <si>
    <t>Zasiłki stałe</t>
  </si>
  <si>
    <t>Wpływy i wydatki związane z gromadzeniem środków z opłat i kar za korzystanie ze środowiska</t>
  </si>
  <si>
    <t>2870</t>
  </si>
  <si>
    <t>Dotacja z budżetu państwa dla gmin uzdrowiskowych</t>
  </si>
  <si>
    <t>Obrona narodowa</t>
  </si>
  <si>
    <t>Pozostałe wydatki obronne</t>
  </si>
  <si>
    <t>Straż gminna (miejska)</t>
  </si>
  <si>
    <t>Urzędy gmin (miast i miast na prawach powiatu )</t>
  </si>
  <si>
    <t>Transport i łączność</t>
  </si>
  <si>
    <t>Gospodarka odpadami</t>
  </si>
  <si>
    <t>Utrzymanie zieleni w miastach i gminach</t>
  </si>
  <si>
    <t>6300</t>
  </si>
  <si>
    <t>Dodatki mieszkaniowe</t>
  </si>
  <si>
    <t>0960</t>
  </si>
  <si>
    <t>Dotacja celowa otrzymana z tytułu pomocy finansowej udzielonej między jednostkami samorządu terytorialnego na dofinansowanie własnych zadań inwestycyjnych i zakupów inwestycyjnych</t>
  </si>
  <si>
    <t>Promocja jednostek samorzadu terytorialnego</t>
  </si>
  <si>
    <t>Kolonie i obozy oraz inne formy wypoczynku dzieci i młodziezy szkolnej, a także szkolenia młodzieży</t>
  </si>
  <si>
    <t xml:space="preserve">Otrzymane spadki, zapisy i darowizny </t>
  </si>
  <si>
    <t>Ochrona powietrza atmosferycznego i klimatu</t>
  </si>
  <si>
    <t>0400</t>
  </si>
  <si>
    <t>Wpływy z opłaty produktowej</t>
  </si>
  <si>
    <t>Wpływy i wydatki związane z gromadzeniem środków z opłat produktowych</t>
  </si>
  <si>
    <t>Kultura fizyczna</t>
  </si>
  <si>
    <t>0550</t>
  </si>
  <si>
    <t>Wpływy z opłat z tytułu użytkowania wieczystego nieruchomości</t>
  </si>
  <si>
    <t>Dochody bieżące</t>
  </si>
  <si>
    <t>Wpływy z otrzymanych spadków, zapisów i darowizn w postaci pieniężnej</t>
  </si>
  <si>
    <t>0660</t>
  </si>
  <si>
    <t>0670</t>
  </si>
  <si>
    <t>Wpływy z opłat za korzystanie z wychowania przedszkolnego</t>
  </si>
  <si>
    <t>Wpływy z opłat za korzystanie z wyżywienia w jednostach realizujących zadania z zakresu wychowania przedszkolnego</t>
  </si>
  <si>
    <t>Inne formy wychowania przedszkolnego</t>
  </si>
  <si>
    <t>Ochrona zdrowia</t>
  </si>
  <si>
    <t>Przeciwdziałanie alkoholizmowi</t>
  </si>
  <si>
    <t>2060</t>
  </si>
  <si>
    <t>Środki otrzymane od pozostałych jednostek zaliczanych do sektora finansów publicznych na finansowanie lub dofinansowanie kosztów realizacji inwestycji  i zakupów inwestycyjnych jednostek zaliczanych do sektora finansów publicznych</t>
  </si>
  <si>
    <t>Kultura i ochrona dziedzictwa narodowego</t>
  </si>
  <si>
    <t>Teatry</t>
  </si>
  <si>
    <t>Obiekty sportowe</t>
  </si>
  <si>
    <t>dochody bieżące razem</t>
  </si>
  <si>
    <t>dochody majątkowe razem</t>
  </si>
  <si>
    <t>OGÓŁEM</t>
  </si>
  <si>
    <t>2040</t>
  </si>
  <si>
    <t>Dotacje celowe otrzymane z budżetu państwa na realizację zadań bieżących gmin z zakresu edukacyjnej opieki wychowawczej finansowanych w całości przez budżet państwa w ramach programów rządowych</t>
  </si>
  <si>
    <t>Oświetlenie ulic, placów i dróg</t>
  </si>
  <si>
    <t>Zadania w zakresie kultury fizycznej</t>
  </si>
  <si>
    <t>6260</t>
  </si>
  <si>
    <t>Dotacje z państwowych funduszy celowych na finansowanie lub dofinansowanie kosztów realizacji inwestycji i zakupów inwestycyjnych jednostek sektora finansów publicznych</t>
  </si>
  <si>
    <t>Załącznik nr 2 do sprawozdania z wykonania budżetu</t>
  </si>
  <si>
    <t>0630</t>
  </si>
  <si>
    <t>0640</t>
  </si>
  <si>
    <t>0950</t>
  </si>
  <si>
    <t>2950</t>
  </si>
  <si>
    <t>6257</t>
  </si>
  <si>
    <t>6330</t>
  </si>
  <si>
    <t>0940</t>
  </si>
  <si>
    <t>2057</t>
  </si>
  <si>
    <t>Rodzina</t>
  </si>
  <si>
    <t>6208</t>
  </si>
  <si>
    <t>Wpływy z tytułu opłat i kosztów sądowych oraz innych opłat uiszczanych na rzecz Skarbu Państwa z tytułu postępowania sądowego i prokuratorskiego</t>
  </si>
  <si>
    <t>Wpływy z tytułu kosztów egzekucyjnych, opłaty komorniczej i kosztów upomnień</t>
  </si>
  <si>
    <t>Wpływy z tytułu kar i odszkodowań wynikających z umów</t>
  </si>
  <si>
    <t>Wpływy ze zwrotów niewykorzystanych dotacji oraz płatności</t>
  </si>
  <si>
    <t>Wpływy z rozliczeń/zwrotów z lat ubiegłych</t>
  </si>
  <si>
    <t>Pomoc w zakresie dożywiania</t>
  </si>
  <si>
    <t>Dotacje celowe w ramach programów finansowanych z udziałem środków europejskich oraz środków, o których mowa w art. 5 ust. 3 pkt 5 lit. a i b ustawy, lub płatności w ramach budżetu środków europejskich, realizowanych przez jednostki samorządu terytorialnego</t>
  </si>
  <si>
    <t>Świadczenie wychowawcze</t>
  </si>
  <si>
    <t>Dotacje celowe otrzymane z budżetu państwa na zadania bieżące z zakresu administracji rządowej zlecone gminom (związkom gmin, związkom powiatowogminnym), związane z realizacją świadczenia wychowawczego stanowiącego pomoc państwa w wychowywaniu dzieci</t>
  </si>
  <si>
    <t>Świadczenia rodzinne, świadczenie z funduszu alimentacyjnego oraz składki na ubezpieczenia emerytalne i rentowe z ubezpieczenia społecznego</t>
  </si>
  <si>
    <t>Karta Dużej Rodziny</t>
  </si>
  <si>
    <t>Dotacje celowe w ramach programów finansowanych z udziałem środków europejskich oraz środków, o których mowa w art.5 ust.1 pkt. 3 oraz ust. 3 pkt 5 i 6 ustawy, lub płatności w ramach budżetu środków europejskich, z
wyłączeniem dochodów klasyfikowanych w paragrafie 625</t>
  </si>
  <si>
    <t>Ochrona zabytków i opieka nad zabytkami</t>
  </si>
  <si>
    <t>Dotacje celowe otrzymane z budżetu państwa na realizację inwestycji i zakupów inwestycyjnych własnych gmin (związków gmin, związków powiatowo-gminnych)</t>
  </si>
  <si>
    <t>Dotacje celowe w ramach programów finansowych z udziałem środków europejskich oraz środków, o których mowa w art. 5 ust. 3 pkt 5 lit. a i b ustawy, lub płatności w ramach budżetu środków europejskich, realizowanych przez jednostki samorządu terytorialnego</t>
  </si>
  <si>
    <t>Pomoc materialna dla uczniówo charakterze socjalnym</t>
  </si>
  <si>
    <t xml:space="preserve">Informacja z wykonania dochodów za rok 2018 </t>
  </si>
  <si>
    <t>60016</t>
  </si>
  <si>
    <t>Drogi publiczne gminne</t>
  </si>
  <si>
    <t>Wpływy z opłat za zarząd, użytkowanie i służebność</t>
  </si>
  <si>
    <t>Wspólna obsługa jednostek samorządu terytorialnego</t>
  </si>
  <si>
    <t>Wybory do rad gmin, rad powiatów i sejmików województw, wybory wójtów,burmistrzów i prezydentów miast</t>
  </si>
  <si>
    <t>Zapewnienie uczniom bezpłatnego dostępu do podręczników, materiałów edukacyjnych lub materiałó ćwiczeniowych</t>
  </si>
  <si>
    <t>Wspieranie rodziny</t>
  </si>
  <si>
    <t>2460</t>
  </si>
  <si>
    <t>Środki otrzymane od pozostałych jednostek zalicznaych do sektora finansów publicznych na realizację zadań bieżących</t>
  </si>
  <si>
    <t>2710</t>
  </si>
  <si>
    <t>Dotacja celowa na pomoc finansową udzielaną między jednostkami samorządu terytorialnego na dofinansowanie zadań własnych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</si>
</sst>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MS Sans Serif"/>
      <charset val="238"/>
    </font>
    <font>
      <b/>
      <sz val="10"/>
      <name val="MS Sans Serif"/>
      <family val="2"/>
      <charset val="238"/>
    </font>
    <font>
      <sz val="12"/>
      <name val="Times New Roman CE"/>
      <charset val="238"/>
    </font>
    <font>
      <sz val="10"/>
      <name val="Times New Roman CE"/>
      <charset val="238"/>
    </font>
    <font>
      <b/>
      <sz val="10"/>
      <name val="Times New Roman CE"/>
      <charset val="238"/>
    </font>
    <font>
      <sz val="8"/>
      <name val="Times New Roman CE"/>
      <charset val="238"/>
    </font>
    <font>
      <sz val="10"/>
      <color indexed="8"/>
      <name val="Times New Roman CE"/>
      <charset val="238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0"/>
      <name val="MS Sans Serif"/>
      <family val="2"/>
      <charset val="238"/>
    </font>
    <font>
      <b/>
      <sz val="12"/>
      <name val="Times New Roman CE"/>
      <charset val="238"/>
    </font>
    <font>
      <sz val="10"/>
      <name val="MS Sans Serif"/>
      <family val="2"/>
      <charset val="238"/>
    </font>
    <font>
      <b/>
      <sz val="12"/>
      <color indexed="8"/>
      <name val="Times New Roman CE"/>
      <charset val="238"/>
    </font>
    <font>
      <b/>
      <sz val="10"/>
      <color indexed="8"/>
      <name val="Times New Roman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11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3" fontId="3" fillId="0" borderId="0" xfId="0" applyNumberFormat="1" applyFont="1"/>
    <xf numFmtId="0" fontId="4" fillId="0" borderId="0" xfId="0" applyFont="1" applyAlignment="1">
      <alignment horizontal="right" vertical="center" wrapText="1"/>
    </xf>
    <xf numFmtId="3" fontId="5" fillId="0" borderId="0" xfId="0" applyNumberFormat="1" applyFont="1"/>
    <xf numFmtId="4" fontId="3" fillId="0" borderId="0" xfId="0" applyNumberFormat="1" applyFont="1"/>
    <xf numFmtId="4" fontId="3" fillId="0" borderId="0" xfId="0" applyNumberFormat="1" applyFont="1" applyAlignment="1">
      <alignment horizontal="left"/>
    </xf>
    <xf numFmtId="4" fontId="4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/>
    <xf numFmtId="4" fontId="2" fillId="0" borderId="0" xfId="0" applyNumberFormat="1" applyFont="1"/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0" xfId="0" applyFont="1"/>
    <xf numFmtId="0" fontId="3" fillId="0" borderId="0" xfId="0" applyFont="1" applyAlignment="1">
      <alignment horizontal="center"/>
    </xf>
    <xf numFmtId="3" fontId="7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3" fontId="4" fillId="0" borderId="1" xfId="0" applyNumberFormat="1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12" fillId="0" borderId="0" xfId="0" applyNumberFormat="1" applyFont="1" applyAlignment="1">
      <alignment vertical="top" wrapText="1"/>
    </xf>
    <xf numFmtId="0" fontId="1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4" fontId="0" fillId="0" borderId="0" xfId="0" applyNumberFormat="1" applyAlignment="1">
      <alignment vertical="top" wrapText="1"/>
    </xf>
    <xf numFmtId="4" fontId="0" fillId="0" borderId="6" xfId="0" applyNumberForma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" fontId="12" fillId="0" borderId="0" xfId="0" applyNumberFormat="1" applyFont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0" fillId="0" borderId="6" xfId="0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3" fillId="0" borderId="1" xfId="0" applyFont="1" applyBorder="1"/>
    <xf numFmtId="0" fontId="13" fillId="0" borderId="0" xfId="0" applyFont="1"/>
    <xf numFmtId="0" fontId="3" fillId="0" borderId="3" xfId="0" applyFont="1" applyBorder="1"/>
    <xf numFmtId="0" fontId="2" fillId="0" borderId="2" xfId="0" applyFont="1" applyBorder="1"/>
    <xf numFmtId="0" fontId="2" fillId="0" borderId="5" xfId="0" applyFont="1" applyBorder="1"/>
    <xf numFmtId="0" fontId="2" fillId="0" borderId="4" xfId="0" applyFont="1" applyBorder="1"/>
    <xf numFmtId="0" fontId="2" fillId="0" borderId="9" xfId="0" applyFont="1" applyBorder="1"/>
    <xf numFmtId="0" fontId="4" fillId="0" borderId="0" xfId="0" applyFont="1"/>
    <xf numFmtId="0" fontId="4" fillId="4" borderId="1" xfId="0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3" fillId="0" borderId="11" xfId="0" applyFont="1" applyBorder="1"/>
    <xf numFmtId="4" fontId="3" fillId="0" borderId="1" xfId="0" applyNumberFormat="1" applyFont="1" applyBorder="1" applyAlignment="1">
      <alignment horizontal="right"/>
    </xf>
    <xf numFmtId="4" fontId="4" fillId="0" borderId="1" xfId="0" applyNumberFormat="1" applyFont="1" applyBorder="1" applyAlignment="1">
      <alignment horizontal="right"/>
    </xf>
    <xf numFmtId="3" fontId="4" fillId="0" borderId="1" xfId="0" applyNumberFormat="1" applyFont="1" applyBorder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3" fontId="4" fillId="2" borderId="10" xfId="0" applyNumberFormat="1" applyFont="1" applyFill="1" applyBorder="1" applyAlignment="1">
      <alignment horizontal="center" vertical="center"/>
    </xf>
    <xf numFmtId="4" fontId="4" fillId="2" borderId="10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vertical="center" wrapText="1"/>
    </xf>
    <xf numFmtId="3" fontId="8" fillId="0" borderId="1" xfId="0" applyNumberFormat="1" applyFont="1" applyBorder="1" applyAlignment="1">
      <alignment vertical="center"/>
    </xf>
    <xf numFmtId="4" fontId="4" fillId="4" borderId="1" xfId="0" applyNumberFormat="1" applyFont="1" applyFill="1" applyBorder="1" applyAlignment="1">
      <alignment horizontal="right"/>
    </xf>
    <xf numFmtId="4" fontId="3" fillId="4" borderId="1" xfId="0" applyNumberFormat="1" applyFont="1" applyFill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4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4" fontId="4" fillId="5" borderId="1" xfId="0" applyNumberFormat="1" applyFont="1" applyFill="1" applyBorder="1"/>
    <xf numFmtId="10" fontId="4" fillId="5" borderId="1" xfId="1" applyNumberFormat="1" applyFont="1" applyFill="1" applyBorder="1"/>
    <xf numFmtId="10" fontId="3" fillId="0" borderId="1" xfId="1" applyNumberFormat="1" applyFont="1" applyBorder="1"/>
    <xf numFmtId="10" fontId="4" fillId="0" borderId="1" xfId="1" applyNumberFormat="1" applyFont="1" applyBorder="1"/>
    <xf numFmtId="10" fontId="3" fillId="0" borderId="1" xfId="0" applyNumberFormat="1" applyFont="1" applyBorder="1" applyAlignment="1">
      <alignment horizontal="right" wrapText="1"/>
    </xf>
    <xf numFmtId="4" fontId="4" fillId="0" borderId="1" xfId="0" applyNumberFormat="1" applyFont="1" applyBorder="1"/>
    <xf numFmtId="10" fontId="4" fillId="0" borderId="1" xfId="0" applyNumberFormat="1" applyFont="1" applyBorder="1" applyAlignment="1">
      <alignment horizontal="right" wrapText="1"/>
    </xf>
    <xf numFmtId="3" fontId="13" fillId="5" borderId="14" xfId="0" applyNumberFormat="1" applyFont="1" applyFill="1" applyBorder="1" applyAlignment="1">
      <alignment horizontal="center" vertical="center"/>
    </xf>
    <xf numFmtId="3" fontId="13" fillId="5" borderId="1" xfId="0" applyNumberFormat="1" applyFont="1" applyFill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9" fillId="0" borderId="0" xfId="0" applyNumberFormat="1" applyFont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left" vertical="center" wrapText="1"/>
    </xf>
    <xf numFmtId="10" fontId="4" fillId="4" borderId="1" xfId="0" applyNumberFormat="1" applyFont="1" applyFill="1" applyBorder="1" applyAlignment="1">
      <alignment horizontal="right" wrapText="1"/>
    </xf>
    <xf numFmtId="0" fontId="8" fillId="0" borderId="1" xfId="0" applyFont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0" fontId="4" fillId="0" borderId="1" xfId="0" applyFont="1" applyBorder="1"/>
    <xf numFmtId="0" fontId="4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/>
    </xf>
    <xf numFmtId="3" fontId="4" fillId="4" borderId="1" xfId="0" applyNumberFormat="1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10" fontId="3" fillId="4" borderId="1" xfId="0" applyNumberFormat="1" applyFont="1" applyFill="1" applyBorder="1" applyAlignment="1">
      <alignment horizontal="right" wrapText="1"/>
    </xf>
    <xf numFmtId="3" fontId="3" fillId="4" borderId="1" xfId="0" applyNumberFormat="1" applyFont="1" applyFill="1" applyBorder="1" applyAlignment="1">
      <alignment horizontal="left" vertical="center" wrapText="1"/>
    </xf>
    <xf numFmtId="3" fontId="4" fillId="4" borderId="1" xfId="0" applyNumberFormat="1" applyFont="1" applyFill="1" applyBorder="1" applyAlignment="1">
      <alignment vertical="center"/>
    </xf>
    <xf numFmtId="10" fontId="4" fillId="4" borderId="1" xfId="0" applyNumberFormat="1" applyFont="1" applyFill="1" applyBorder="1" applyAlignment="1">
      <alignment horizontal="right"/>
    </xf>
    <xf numFmtId="3" fontId="13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right"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15" fillId="0" borderId="1" xfId="0" applyFont="1" applyBorder="1" applyAlignment="1">
      <alignment horizontal="center"/>
    </xf>
    <xf numFmtId="4" fontId="6" fillId="0" borderId="1" xfId="0" applyNumberFormat="1" applyFont="1" applyBorder="1"/>
    <xf numFmtId="4" fontId="16" fillId="0" borderId="1" xfId="0" applyNumberFormat="1" applyFont="1" applyBorder="1"/>
    <xf numFmtId="3" fontId="13" fillId="5" borderId="1" xfId="0" applyNumberFormat="1" applyFont="1" applyFill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Y321"/>
  <sheetViews>
    <sheetView tabSelected="1" topLeftCell="A199" zoomScale="200" zoomScaleNormal="200" zoomScaleSheetLayoutView="100" workbookViewId="0">
      <selection activeCell="A232" sqref="A232:XFD233"/>
    </sheetView>
  </sheetViews>
  <sheetFormatPr defaultColWidth="10" defaultRowHeight="12.75" x14ac:dyDescent="0.2"/>
  <cols>
    <col min="1" max="1" width="5.85546875" style="20" customWidth="1"/>
    <col min="2" max="2" width="7.5703125" style="3" customWidth="1"/>
    <col min="3" max="3" width="5.5703125" style="23" customWidth="1"/>
    <col min="4" max="4" width="59.140625" style="4" customWidth="1"/>
    <col min="5" max="6" width="12.28515625" style="7" bestFit="1" customWidth="1"/>
    <col min="7" max="7" width="16" style="2" bestFit="1" customWidth="1"/>
    <col min="8" max="8" width="13.140625" style="2" bestFit="1" customWidth="1"/>
    <col min="9" max="16384" width="10" style="2"/>
  </cols>
  <sheetData>
    <row r="1" spans="1:8" x14ac:dyDescent="0.2">
      <c r="B1" s="2"/>
      <c r="C1" s="20"/>
      <c r="D1" s="6"/>
      <c r="E1" s="8"/>
      <c r="F1" s="87"/>
      <c r="G1" s="87"/>
    </row>
    <row r="2" spans="1:8" x14ac:dyDescent="0.2">
      <c r="B2" s="2"/>
      <c r="C2" s="20"/>
      <c r="D2" s="6"/>
      <c r="E2" s="87"/>
      <c r="F2" s="87"/>
      <c r="G2" s="87"/>
    </row>
    <row r="3" spans="1:8" x14ac:dyDescent="0.2">
      <c r="D3" s="87" t="s">
        <v>172</v>
      </c>
      <c r="E3" s="87"/>
      <c r="F3" s="87"/>
      <c r="G3" s="87"/>
    </row>
    <row r="4" spans="1:8" ht="15.75" x14ac:dyDescent="0.25">
      <c r="A4" s="27"/>
      <c r="B4" s="10"/>
      <c r="C4" s="24"/>
      <c r="D4" s="11"/>
      <c r="E4" s="88"/>
      <c r="F4" s="88"/>
      <c r="G4" s="88"/>
    </row>
    <row r="5" spans="1:8" ht="22.9" customHeight="1" x14ac:dyDescent="0.2">
      <c r="A5" s="89" t="s">
        <v>199</v>
      </c>
      <c r="B5" s="89"/>
      <c r="C5" s="89"/>
      <c r="D5" s="89"/>
      <c r="E5" s="89"/>
      <c r="F5" s="89"/>
      <c r="G5" s="89"/>
    </row>
    <row r="6" spans="1:8" ht="4.5" customHeight="1" thickBot="1" x14ac:dyDescent="0.25">
      <c r="A6" s="89"/>
      <c r="B6" s="89"/>
      <c r="C6" s="89"/>
      <c r="D6" s="89"/>
      <c r="E6" s="89"/>
      <c r="F6" s="89"/>
      <c r="G6" s="89"/>
    </row>
    <row r="7" spans="1:8" ht="0.75" hidden="1" customHeight="1" thickBot="1" x14ac:dyDescent="0.25">
      <c r="C7" s="20"/>
      <c r="E7" s="9"/>
    </row>
    <row r="8" spans="1:8" s="3" customFormat="1" ht="21.75" customHeight="1" thickBot="1" x14ac:dyDescent="0.25">
      <c r="A8" s="63" t="s">
        <v>0</v>
      </c>
      <c r="B8" s="58" t="s">
        <v>1</v>
      </c>
      <c r="C8" s="64" t="s">
        <v>2</v>
      </c>
      <c r="D8" s="64" t="s">
        <v>3</v>
      </c>
      <c r="E8" s="65" t="s">
        <v>4</v>
      </c>
      <c r="F8" s="65" t="s">
        <v>5</v>
      </c>
      <c r="G8" s="66" t="s">
        <v>6</v>
      </c>
    </row>
    <row r="9" spans="1:8" s="3" customFormat="1" ht="15.75" x14ac:dyDescent="0.2">
      <c r="A9" s="90" t="s">
        <v>149</v>
      </c>
      <c r="B9" s="91"/>
      <c r="C9" s="91"/>
      <c r="D9" s="91"/>
      <c r="E9" s="91"/>
      <c r="F9" s="91"/>
      <c r="G9" s="92"/>
    </row>
    <row r="10" spans="1:8" s="5" customFormat="1" x14ac:dyDescent="0.2">
      <c r="A10" s="56" t="s">
        <v>7</v>
      </c>
      <c r="B10" s="56"/>
      <c r="C10" s="93"/>
      <c r="D10" s="94" t="s">
        <v>8</v>
      </c>
      <c r="E10" s="70">
        <f>E12</f>
        <v>8200.34</v>
      </c>
      <c r="F10" s="70">
        <f>F12</f>
        <v>8200.34</v>
      </c>
      <c r="G10" s="95">
        <f t="shared" ref="G10:G12" si="0">F10/E10</f>
        <v>1</v>
      </c>
      <c r="H10" s="9"/>
    </row>
    <row r="11" spans="1:8" s="5" customFormat="1" x14ac:dyDescent="0.2">
      <c r="A11" s="13"/>
      <c r="B11" s="30" t="s">
        <v>103</v>
      </c>
      <c r="C11" s="14"/>
      <c r="D11" s="15" t="s">
        <v>22</v>
      </c>
      <c r="E11" s="61">
        <f>E12</f>
        <v>8200.34</v>
      </c>
      <c r="F11" s="61">
        <f>F12</f>
        <v>8200.34</v>
      </c>
      <c r="G11" s="82">
        <f t="shared" si="0"/>
        <v>1</v>
      </c>
    </row>
    <row r="12" spans="1:8" s="19" customFormat="1" ht="38.25" x14ac:dyDescent="0.2">
      <c r="A12" s="96"/>
      <c r="B12" s="28"/>
      <c r="C12" s="16">
        <v>2010</v>
      </c>
      <c r="D12" s="17" t="s">
        <v>118</v>
      </c>
      <c r="E12" s="60">
        <v>8200.34</v>
      </c>
      <c r="F12" s="60">
        <v>8200.34</v>
      </c>
      <c r="G12" s="80">
        <f t="shared" si="0"/>
        <v>1</v>
      </c>
    </row>
    <row r="13" spans="1:8" s="19" customFormat="1" x14ac:dyDescent="0.2">
      <c r="A13" s="96">
        <v>600</v>
      </c>
      <c r="B13" s="28"/>
      <c r="C13" s="16"/>
      <c r="D13" s="15" t="s">
        <v>132</v>
      </c>
      <c r="E13" s="61">
        <v>0</v>
      </c>
      <c r="F13" s="61">
        <v>4313.3999999999996</v>
      </c>
      <c r="G13" s="80"/>
    </row>
    <row r="14" spans="1:8" s="19" customFormat="1" x14ac:dyDescent="0.2">
      <c r="A14" s="96"/>
      <c r="B14" s="30" t="s">
        <v>200</v>
      </c>
      <c r="C14" s="16"/>
      <c r="D14" s="15" t="s">
        <v>201</v>
      </c>
      <c r="E14" s="60">
        <v>0</v>
      </c>
      <c r="F14" s="60">
        <v>4313.3999999999996</v>
      </c>
      <c r="G14" s="80"/>
    </row>
    <row r="15" spans="1:8" s="19" customFormat="1" x14ac:dyDescent="0.2">
      <c r="A15" s="96"/>
      <c r="B15" s="30"/>
      <c r="C15" s="28" t="s">
        <v>57</v>
      </c>
      <c r="D15" s="17" t="s">
        <v>58</v>
      </c>
      <c r="E15" s="60">
        <v>0</v>
      </c>
      <c r="F15" s="60">
        <v>4313.3999999999996</v>
      </c>
      <c r="G15" s="80"/>
    </row>
    <row r="16" spans="1:8" s="5" customFormat="1" x14ac:dyDescent="0.2">
      <c r="A16" s="56" t="s">
        <v>9</v>
      </c>
      <c r="B16" s="56"/>
      <c r="C16" s="93"/>
      <c r="D16" s="94" t="s">
        <v>10</v>
      </c>
      <c r="E16" s="70">
        <f>E17</f>
        <v>1268247</v>
      </c>
      <c r="F16" s="70">
        <f>F17</f>
        <v>1133207.0900000001</v>
      </c>
      <c r="G16" s="95">
        <f>F16/E16</f>
        <v>0.89352238956607044</v>
      </c>
      <c r="H16" s="9"/>
    </row>
    <row r="17" spans="1:8" x14ac:dyDescent="0.2">
      <c r="A17" s="13"/>
      <c r="B17" s="13" t="s">
        <v>11</v>
      </c>
      <c r="C17" s="14"/>
      <c r="D17" s="15" t="s">
        <v>12</v>
      </c>
      <c r="E17" s="61">
        <f>SUM(E18:E26)</f>
        <v>1268247</v>
      </c>
      <c r="F17" s="61">
        <f>SUM(F18:F26)</f>
        <v>1133207.0900000001</v>
      </c>
      <c r="G17" s="82">
        <f>F17/E17</f>
        <v>0.89352238956607044</v>
      </c>
    </row>
    <row r="18" spans="1:8" x14ac:dyDescent="0.2">
      <c r="A18" s="13"/>
      <c r="B18" s="13"/>
      <c r="C18" s="29" t="s">
        <v>49</v>
      </c>
      <c r="D18" s="21" t="s">
        <v>202</v>
      </c>
      <c r="E18" s="60">
        <v>50000</v>
      </c>
      <c r="F18" s="60">
        <v>45642.68</v>
      </c>
      <c r="G18" s="80">
        <f>F18/E18</f>
        <v>0.91285360000000004</v>
      </c>
    </row>
    <row r="19" spans="1:8" x14ac:dyDescent="0.2">
      <c r="A19" s="13"/>
      <c r="B19" s="13"/>
      <c r="C19" s="29" t="s">
        <v>147</v>
      </c>
      <c r="D19" s="21" t="s">
        <v>148</v>
      </c>
      <c r="E19" s="60">
        <v>130000</v>
      </c>
      <c r="F19" s="60">
        <v>114021.42</v>
      </c>
      <c r="G19" s="80">
        <f t="shared" ref="G19:G48" si="1">F19/E19</f>
        <v>0.87708784615384616</v>
      </c>
    </row>
    <row r="20" spans="1:8" ht="38.25" x14ac:dyDescent="0.2">
      <c r="A20" s="13"/>
      <c r="B20" s="13"/>
      <c r="C20" s="29" t="s">
        <v>173</v>
      </c>
      <c r="D20" s="21" t="s">
        <v>183</v>
      </c>
      <c r="E20" s="60">
        <v>2000</v>
      </c>
      <c r="F20" s="60">
        <v>2605.9</v>
      </c>
      <c r="G20" s="80">
        <f t="shared" si="1"/>
        <v>1.3029500000000001</v>
      </c>
    </row>
    <row r="21" spans="1:8" ht="25.5" x14ac:dyDescent="0.2">
      <c r="A21" s="13"/>
      <c r="B21" s="13"/>
      <c r="C21" s="29" t="s">
        <v>174</v>
      </c>
      <c r="D21" s="21" t="s">
        <v>184</v>
      </c>
      <c r="E21" s="60">
        <v>3000</v>
      </c>
      <c r="F21" s="60">
        <v>2471.7399999999998</v>
      </c>
      <c r="G21" s="80">
        <f t="shared" si="1"/>
        <v>0.82391333333333328</v>
      </c>
    </row>
    <row r="22" spans="1:8" ht="38.25" x14ac:dyDescent="0.2">
      <c r="A22" s="13"/>
      <c r="B22" s="18"/>
      <c r="C22" s="28" t="s">
        <v>50</v>
      </c>
      <c r="D22" s="17" t="s">
        <v>119</v>
      </c>
      <c r="E22" s="60">
        <v>800000</v>
      </c>
      <c r="F22" s="60">
        <v>740476.08</v>
      </c>
      <c r="G22" s="80">
        <f t="shared" si="1"/>
        <v>0.92559509999999989</v>
      </c>
    </row>
    <row r="23" spans="1:8" x14ac:dyDescent="0.2">
      <c r="A23" s="13"/>
      <c r="B23" s="18"/>
      <c r="C23" s="28" t="s">
        <v>54</v>
      </c>
      <c r="D23" s="17" t="s">
        <v>55</v>
      </c>
      <c r="E23" s="60">
        <v>230000</v>
      </c>
      <c r="F23" s="60">
        <v>180613.66</v>
      </c>
      <c r="G23" s="80">
        <f t="shared" si="1"/>
        <v>0.78527678260869571</v>
      </c>
    </row>
    <row r="24" spans="1:8" x14ac:dyDescent="0.2">
      <c r="A24" s="13"/>
      <c r="B24" s="18"/>
      <c r="C24" s="28" t="s">
        <v>56</v>
      </c>
      <c r="D24" s="17" t="s">
        <v>13</v>
      </c>
      <c r="E24" s="60">
        <v>40000</v>
      </c>
      <c r="F24" s="60">
        <v>34211.94</v>
      </c>
      <c r="G24" s="80">
        <f t="shared" si="1"/>
        <v>0.85529850000000007</v>
      </c>
    </row>
    <row r="25" spans="1:8" x14ac:dyDescent="0.2">
      <c r="A25" s="13"/>
      <c r="B25" s="18"/>
      <c r="C25" s="28" t="s">
        <v>175</v>
      </c>
      <c r="D25" s="17" t="s">
        <v>185</v>
      </c>
      <c r="E25" s="60">
        <v>9047</v>
      </c>
      <c r="F25" s="60">
        <v>9010.1</v>
      </c>
      <c r="G25" s="80">
        <f t="shared" si="1"/>
        <v>0.99592129987841282</v>
      </c>
    </row>
    <row r="26" spans="1:8" x14ac:dyDescent="0.2">
      <c r="A26" s="13"/>
      <c r="B26" s="18"/>
      <c r="C26" s="28" t="s">
        <v>57</v>
      </c>
      <c r="D26" s="17" t="s">
        <v>58</v>
      </c>
      <c r="E26" s="60">
        <v>4200</v>
      </c>
      <c r="F26" s="60">
        <v>4153.57</v>
      </c>
      <c r="G26" s="80">
        <f t="shared" si="1"/>
        <v>0.98894523809523804</v>
      </c>
    </row>
    <row r="27" spans="1:8" ht="15" customHeight="1" x14ac:dyDescent="0.2">
      <c r="A27" s="56" t="s">
        <v>14</v>
      </c>
      <c r="B27" s="56"/>
      <c r="C27" s="93"/>
      <c r="D27" s="94" t="s">
        <v>15</v>
      </c>
      <c r="E27" s="70">
        <f>E28</f>
        <v>170000</v>
      </c>
      <c r="F27" s="70">
        <f>F28</f>
        <v>158353.4</v>
      </c>
      <c r="G27" s="80">
        <f t="shared" si="1"/>
        <v>0.93149058823529407</v>
      </c>
      <c r="H27" s="7"/>
    </row>
    <row r="28" spans="1:8" x14ac:dyDescent="0.2">
      <c r="A28" s="13"/>
      <c r="B28" s="13" t="s">
        <v>16</v>
      </c>
      <c r="C28" s="14"/>
      <c r="D28" s="15" t="s">
        <v>17</v>
      </c>
      <c r="E28" s="61">
        <f>E29</f>
        <v>170000</v>
      </c>
      <c r="F28" s="61">
        <f>F29</f>
        <v>158353.4</v>
      </c>
      <c r="G28" s="80">
        <f t="shared" si="1"/>
        <v>0.93149058823529407</v>
      </c>
    </row>
    <row r="29" spans="1:8" x14ac:dyDescent="0.2">
      <c r="A29" s="13"/>
      <c r="B29" s="18"/>
      <c r="C29" s="28" t="s">
        <v>54</v>
      </c>
      <c r="D29" s="17" t="s">
        <v>55</v>
      </c>
      <c r="E29" s="60">
        <v>170000</v>
      </c>
      <c r="F29" s="60">
        <v>158353.4</v>
      </c>
      <c r="G29" s="80">
        <f t="shared" si="1"/>
        <v>0.93149058823529407</v>
      </c>
    </row>
    <row r="30" spans="1:8" x14ac:dyDescent="0.2">
      <c r="A30" s="56" t="s">
        <v>18</v>
      </c>
      <c r="B30" s="56"/>
      <c r="C30" s="97"/>
      <c r="D30" s="94" t="s">
        <v>19</v>
      </c>
      <c r="E30" s="70">
        <f>SUM(E31+E34+E47+E41)</f>
        <v>313628.31</v>
      </c>
      <c r="F30" s="70">
        <f>SUM(F31+F34+F47+F41+F43)</f>
        <v>311579.37999999995</v>
      </c>
      <c r="G30" s="80">
        <f t="shared" si="1"/>
        <v>0.99346701195437348</v>
      </c>
      <c r="H30" s="7"/>
    </row>
    <row r="31" spans="1:8" ht="13.5" customHeight="1" x14ac:dyDescent="0.2">
      <c r="A31" s="13"/>
      <c r="B31" s="13" t="s">
        <v>20</v>
      </c>
      <c r="C31" s="30"/>
      <c r="D31" s="15" t="s">
        <v>21</v>
      </c>
      <c r="E31" s="61">
        <f>SUM(E32+E33)</f>
        <v>81224</v>
      </c>
      <c r="F31" s="61">
        <f>SUM(F32+F33)</f>
        <v>81241.03</v>
      </c>
      <c r="G31" s="80">
        <f t="shared" si="1"/>
        <v>1.0002096670934699</v>
      </c>
    </row>
    <row r="32" spans="1:8" ht="37.5" customHeight="1" x14ac:dyDescent="0.2">
      <c r="A32" s="13"/>
      <c r="B32" s="18"/>
      <c r="C32" s="28" t="s">
        <v>59</v>
      </c>
      <c r="D32" s="17" t="s">
        <v>118</v>
      </c>
      <c r="E32" s="60">
        <v>81224</v>
      </c>
      <c r="F32" s="60">
        <v>81223.98</v>
      </c>
      <c r="G32" s="80">
        <f t="shared" si="1"/>
        <v>0.99999975376735939</v>
      </c>
    </row>
    <row r="33" spans="1:7" ht="25.5" x14ac:dyDescent="0.2">
      <c r="A33" s="18"/>
      <c r="B33" s="44"/>
      <c r="C33" s="28" t="s">
        <v>60</v>
      </c>
      <c r="D33" s="17" t="s">
        <v>61</v>
      </c>
      <c r="E33" s="60">
        <v>0</v>
      </c>
      <c r="F33" s="60">
        <v>17.05</v>
      </c>
      <c r="G33" s="80" t="e">
        <f t="shared" si="1"/>
        <v>#DIV/0!</v>
      </c>
    </row>
    <row r="34" spans="1:7" s="55" customFormat="1" x14ac:dyDescent="0.2">
      <c r="A34" s="13"/>
      <c r="B34" s="32">
        <v>75023</v>
      </c>
      <c r="C34" s="30"/>
      <c r="D34" s="15" t="s">
        <v>131</v>
      </c>
      <c r="E34" s="61">
        <f>SUM(E35:E40)</f>
        <v>226395.77</v>
      </c>
      <c r="F34" s="61">
        <f>SUM(F35:F40)</f>
        <v>228902.69</v>
      </c>
      <c r="G34" s="80">
        <f t="shared" si="1"/>
        <v>1.011073175086266</v>
      </c>
    </row>
    <row r="35" spans="1:7" s="55" customFormat="1" ht="38.25" x14ac:dyDescent="0.2">
      <c r="A35" s="13"/>
      <c r="B35" s="32"/>
      <c r="C35" s="28" t="s">
        <v>173</v>
      </c>
      <c r="D35" s="17" t="s">
        <v>183</v>
      </c>
      <c r="E35" s="60">
        <v>1011.75</v>
      </c>
      <c r="F35" s="60">
        <v>1011.75</v>
      </c>
      <c r="G35" s="80">
        <f t="shared" si="1"/>
        <v>1</v>
      </c>
    </row>
    <row r="36" spans="1:7" x14ac:dyDescent="0.2">
      <c r="A36" s="18"/>
      <c r="B36" s="44"/>
      <c r="C36" s="28" t="s">
        <v>62</v>
      </c>
      <c r="D36" s="17" t="s">
        <v>63</v>
      </c>
      <c r="E36" s="60">
        <v>30000</v>
      </c>
      <c r="F36" s="60">
        <v>33238.18</v>
      </c>
      <c r="G36" s="80">
        <f t="shared" si="1"/>
        <v>1.1079393333333334</v>
      </c>
    </row>
    <row r="37" spans="1:7" x14ac:dyDescent="0.2">
      <c r="A37" s="18"/>
      <c r="B37" s="44"/>
      <c r="C37" s="28" t="s">
        <v>54</v>
      </c>
      <c r="D37" s="17" t="s">
        <v>55</v>
      </c>
      <c r="E37" s="60">
        <v>15000</v>
      </c>
      <c r="F37" s="60">
        <v>8858.36</v>
      </c>
      <c r="G37" s="80">
        <f t="shared" si="1"/>
        <v>0.59055733333333338</v>
      </c>
    </row>
    <row r="38" spans="1:7" x14ac:dyDescent="0.2">
      <c r="A38" s="18"/>
      <c r="B38" s="44"/>
      <c r="C38" s="28" t="s">
        <v>56</v>
      </c>
      <c r="D38" s="17" t="s">
        <v>13</v>
      </c>
      <c r="E38" s="60">
        <v>22317.78</v>
      </c>
      <c r="F38" s="60">
        <v>27367.62</v>
      </c>
      <c r="G38" s="80">
        <f t="shared" si="1"/>
        <v>1.2262698171592337</v>
      </c>
    </row>
    <row r="39" spans="1:7" x14ac:dyDescent="0.2">
      <c r="A39" s="18"/>
      <c r="B39" s="44"/>
      <c r="C39" s="28" t="s">
        <v>175</v>
      </c>
      <c r="D39" s="17" t="s">
        <v>185</v>
      </c>
      <c r="E39" s="60">
        <v>136741.24</v>
      </c>
      <c r="F39" s="60">
        <v>136741.24</v>
      </c>
      <c r="G39" s="80">
        <f t="shared" si="1"/>
        <v>1</v>
      </c>
    </row>
    <row r="40" spans="1:7" x14ac:dyDescent="0.2">
      <c r="A40" s="18"/>
      <c r="B40" s="44"/>
      <c r="C40" s="28" t="s">
        <v>57</v>
      </c>
      <c r="D40" s="17" t="s">
        <v>58</v>
      </c>
      <c r="E40" s="60">
        <v>21325</v>
      </c>
      <c r="F40" s="60">
        <v>21685.54</v>
      </c>
      <c r="G40" s="80">
        <f t="shared" si="1"/>
        <v>1.0169069167643612</v>
      </c>
    </row>
    <row r="41" spans="1:7" x14ac:dyDescent="0.2">
      <c r="A41" s="18"/>
      <c r="B41" s="32">
        <v>75075</v>
      </c>
      <c r="C41" s="30"/>
      <c r="D41" s="15" t="s">
        <v>139</v>
      </c>
      <c r="E41" s="61">
        <f>SUM(E42:E42)</f>
        <v>1408.54</v>
      </c>
      <c r="F41" s="61">
        <f>SUM(F42:F42)</f>
        <v>1408.54</v>
      </c>
      <c r="G41" s="80">
        <f t="shared" si="1"/>
        <v>1</v>
      </c>
    </row>
    <row r="42" spans="1:7" x14ac:dyDescent="0.2">
      <c r="A42" s="18"/>
      <c r="B42" s="44"/>
      <c r="C42" s="28" t="s">
        <v>176</v>
      </c>
      <c r="D42" s="17" t="s">
        <v>186</v>
      </c>
      <c r="E42" s="60">
        <v>1408.54</v>
      </c>
      <c r="F42" s="60">
        <v>1408.54</v>
      </c>
      <c r="G42" s="80">
        <f t="shared" si="1"/>
        <v>1</v>
      </c>
    </row>
    <row r="43" spans="1:7" x14ac:dyDescent="0.2">
      <c r="A43" s="13"/>
      <c r="B43" s="32">
        <v>75085</v>
      </c>
      <c r="C43" s="30"/>
      <c r="D43" s="15" t="s">
        <v>203</v>
      </c>
      <c r="E43" s="61">
        <v>0</v>
      </c>
      <c r="F43" s="61">
        <v>27.12</v>
      </c>
      <c r="G43" s="82"/>
    </row>
    <row r="44" spans="1:7" x14ac:dyDescent="0.2">
      <c r="A44" s="18"/>
      <c r="B44" s="44"/>
      <c r="C44" s="28" t="s">
        <v>56</v>
      </c>
      <c r="D44" s="17" t="s">
        <v>13</v>
      </c>
      <c r="E44" s="60">
        <v>0</v>
      </c>
      <c r="F44" s="60">
        <v>0.12</v>
      </c>
      <c r="G44" s="80"/>
    </row>
    <row r="45" spans="1:7" x14ac:dyDescent="0.2">
      <c r="A45" s="18"/>
      <c r="B45" s="44"/>
      <c r="C45" s="28" t="s">
        <v>57</v>
      </c>
      <c r="D45" s="17" t="s">
        <v>58</v>
      </c>
      <c r="E45" s="60">
        <v>0</v>
      </c>
      <c r="F45" s="60">
        <v>27</v>
      </c>
      <c r="G45" s="80"/>
    </row>
    <row r="46" spans="1:7" x14ac:dyDescent="0.2">
      <c r="A46" s="18"/>
      <c r="B46" s="44"/>
      <c r="C46" s="28"/>
      <c r="D46" s="17"/>
      <c r="E46" s="60"/>
      <c r="F46" s="60"/>
      <c r="G46" s="80"/>
    </row>
    <row r="47" spans="1:7" x14ac:dyDescent="0.2">
      <c r="A47" s="98"/>
      <c r="B47" s="32">
        <v>75095</v>
      </c>
      <c r="C47" s="30"/>
      <c r="D47" s="15" t="s">
        <v>22</v>
      </c>
      <c r="E47" s="61">
        <f>SUM(E48:E48)</f>
        <v>4600</v>
      </c>
      <c r="F47" s="61">
        <f>SUM(F48:F48)</f>
        <v>0</v>
      </c>
      <c r="G47" s="80">
        <f t="shared" si="1"/>
        <v>0</v>
      </c>
    </row>
    <row r="48" spans="1:7" x14ac:dyDescent="0.2">
      <c r="A48" s="98"/>
      <c r="B48" s="32"/>
      <c r="C48" s="28" t="s">
        <v>66</v>
      </c>
      <c r="D48" s="17" t="s">
        <v>102</v>
      </c>
      <c r="E48" s="60">
        <v>4600</v>
      </c>
      <c r="F48" s="60">
        <v>0</v>
      </c>
      <c r="G48" s="80">
        <f t="shared" si="1"/>
        <v>0</v>
      </c>
    </row>
    <row r="49" spans="1:233" s="1" customFormat="1" ht="25.5" x14ac:dyDescent="0.25">
      <c r="A49" s="56" t="s">
        <v>23</v>
      </c>
      <c r="B49" s="56"/>
      <c r="C49" s="97"/>
      <c r="D49" s="94" t="s">
        <v>107</v>
      </c>
      <c r="E49" s="70">
        <f>E50+E52</f>
        <v>87907</v>
      </c>
      <c r="F49" s="70">
        <f>F50+F52</f>
        <v>80956.94</v>
      </c>
      <c r="G49" s="95">
        <f t="shared" ref="G49:G98" si="2">F49/E49</f>
        <v>0.92093849181521381</v>
      </c>
      <c r="H49" s="12"/>
    </row>
    <row r="50" spans="1:233" s="1" customFormat="1" ht="26.25" customHeight="1" x14ac:dyDescent="0.25">
      <c r="A50" s="13"/>
      <c r="B50" s="13" t="s">
        <v>24</v>
      </c>
      <c r="C50" s="30"/>
      <c r="D50" s="15" t="s">
        <v>25</v>
      </c>
      <c r="E50" s="61">
        <f>E51</f>
        <v>1192</v>
      </c>
      <c r="F50" s="61">
        <f>F51</f>
        <v>1192</v>
      </c>
      <c r="G50" s="82">
        <f t="shared" si="2"/>
        <v>1</v>
      </c>
    </row>
    <row r="51" spans="1:233" s="1" customFormat="1" ht="38.25" x14ac:dyDescent="0.25">
      <c r="A51" s="13"/>
      <c r="B51" s="13"/>
      <c r="C51" s="29" t="s">
        <v>59</v>
      </c>
      <c r="D51" s="17" t="s">
        <v>118</v>
      </c>
      <c r="E51" s="60">
        <v>1192</v>
      </c>
      <c r="F51" s="60">
        <v>1192</v>
      </c>
      <c r="G51" s="80">
        <f t="shared" si="2"/>
        <v>1</v>
      </c>
    </row>
    <row r="52" spans="1:233" s="1" customFormat="1" ht="25.5" x14ac:dyDescent="0.25">
      <c r="A52" s="13"/>
      <c r="B52" s="13">
        <v>75109</v>
      </c>
      <c r="C52" s="29"/>
      <c r="D52" s="17" t="s">
        <v>204</v>
      </c>
      <c r="E52" s="61">
        <f>E53</f>
        <v>86715</v>
      </c>
      <c r="F52" s="61">
        <f>F53</f>
        <v>79764.94</v>
      </c>
      <c r="G52" s="82">
        <f t="shared" si="2"/>
        <v>0.91985169809144907</v>
      </c>
    </row>
    <row r="53" spans="1:233" s="1" customFormat="1" ht="38.25" x14ac:dyDescent="0.25">
      <c r="A53" s="13"/>
      <c r="B53" s="13"/>
      <c r="C53" s="29" t="s">
        <v>59</v>
      </c>
      <c r="D53" s="17" t="s">
        <v>118</v>
      </c>
      <c r="E53" s="60">
        <v>86715</v>
      </c>
      <c r="F53" s="60">
        <v>79764.94</v>
      </c>
      <c r="G53" s="80">
        <f t="shared" si="2"/>
        <v>0.91985169809144907</v>
      </c>
    </row>
    <row r="54" spans="1:233" s="1" customFormat="1" ht="15.75" x14ac:dyDescent="0.25">
      <c r="A54" s="56">
        <v>752</v>
      </c>
      <c r="B54" s="56"/>
      <c r="C54" s="97"/>
      <c r="D54" s="94" t="s">
        <v>128</v>
      </c>
      <c r="E54" s="70">
        <f>E55</f>
        <v>200</v>
      </c>
      <c r="F54" s="70">
        <f>F55</f>
        <v>200</v>
      </c>
      <c r="G54" s="95">
        <f t="shared" si="2"/>
        <v>1</v>
      </c>
      <c r="H54" s="12"/>
    </row>
    <row r="55" spans="1:233" s="49" customFormat="1" ht="16.5" customHeight="1" x14ac:dyDescent="0.25">
      <c r="A55" s="13"/>
      <c r="B55" s="13">
        <v>75212</v>
      </c>
      <c r="C55" s="30"/>
      <c r="D55" s="15" t="s">
        <v>129</v>
      </c>
      <c r="E55" s="61">
        <f>E56</f>
        <v>200</v>
      </c>
      <c r="F55" s="61">
        <f>F56</f>
        <v>200</v>
      </c>
      <c r="G55" s="82">
        <f t="shared" si="2"/>
        <v>1</v>
      </c>
    </row>
    <row r="56" spans="1:233" s="1" customFormat="1" ht="39" thickBot="1" x14ac:dyDescent="0.3">
      <c r="A56" s="18"/>
      <c r="B56" s="18"/>
      <c r="C56" s="28" t="s">
        <v>59</v>
      </c>
      <c r="D56" s="17" t="s">
        <v>118</v>
      </c>
      <c r="E56" s="60">
        <v>200</v>
      </c>
      <c r="F56" s="60">
        <v>200</v>
      </c>
      <c r="G56" s="80">
        <f t="shared" si="2"/>
        <v>1</v>
      </c>
    </row>
    <row r="57" spans="1:233" s="51" customFormat="1" ht="16.5" thickBot="1" x14ac:dyDescent="0.3">
      <c r="A57" s="99">
        <v>754</v>
      </c>
      <c r="B57" s="100"/>
      <c r="C57" s="57"/>
      <c r="D57" s="94" t="s">
        <v>26</v>
      </c>
      <c r="E57" s="70">
        <f>SUM(E58+E60)</f>
        <v>11000</v>
      </c>
      <c r="F57" s="70">
        <f>SUM(F58+F60)</f>
        <v>7756.55</v>
      </c>
      <c r="G57" s="95">
        <f t="shared" si="2"/>
        <v>0.7051409090909091</v>
      </c>
      <c r="H57" s="1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53"/>
    </row>
    <row r="58" spans="1:233" s="52" customFormat="1" ht="23.25" customHeight="1" x14ac:dyDescent="0.25">
      <c r="A58" s="13"/>
      <c r="B58" s="13" t="s">
        <v>27</v>
      </c>
      <c r="C58" s="14"/>
      <c r="D58" s="15" t="s">
        <v>28</v>
      </c>
      <c r="E58" s="61">
        <f>E59</f>
        <v>1000</v>
      </c>
      <c r="F58" s="61">
        <f>+F59</f>
        <v>1000</v>
      </c>
      <c r="G58" s="82">
        <f t="shared" si="2"/>
        <v>1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54"/>
    </row>
    <row r="59" spans="1:233" s="1" customFormat="1" ht="38.25" x14ac:dyDescent="0.25">
      <c r="A59" s="13"/>
      <c r="B59" s="18"/>
      <c r="C59" s="28">
        <v>2010</v>
      </c>
      <c r="D59" s="17" t="s">
        <v>118</v>
      </c>
      <c r="E59" s="60">
        <v>1000</v>
      </c>
      <c r="F59" s="60">
        <v>1000</v>
      </c>
      <c r="G59" s="80">
        <f t="shared" si="2"/>
        <v>1</v>
      </c>
    </row>
    <row r="60" spans="1:233" s="1" customFormat="1" ht="15.75" x14ac:dyDescent="0.25">
      <c r="A60" s="13"/>
      <c r="B60" s="13" t="s">
        <v>29</v>
      </c>
      <c r="C60" s="30"/>
      <c r="D60" s="15" t="s">
        <v>130</v>
      </c>
      <c r="E60" s="61">
        <f>E61</f>
        <v>10000</v>
      </c>
      <c r="F60" s="61">
        <f>F61</f>
        <v>6756.55</v>
      </c>
      <c r="G60" s="82">
        <f t="shared" si="2"/>
        <v>0.67565500000000001</v>
      </c>
    </row>
    <row r="61" spans="1:233" s="1" customFormat="1" ht="14.25" customHeight="1" x14ac:dyDescent="0.25">
      <c r="A61" s="13"/>
      <c r="B61" s="18"/>
      <c r="C61" s="28" t="s">
        <v>66</v>
      </c>
      <c r="D61" s="17" t="s">
        <v>102</v>
      </c>
      <c r="E61" s="60">
        <v>10000</v>
      </c>
      <c r="F61" s="60">
        <v>6756.55</v>
      </c>
      <c r="G61" s="80">
        <f t="shared" si="2"/>
        <v>0.67565500000000001</v>
      </c>
    </row>
    <row r="62" spans="1:233" ht="38.25" x14ac:dyDescent="0.2">
      <c r="A62" s="99">
        <v>756</v>
      </c>
      <c r="B62" s="100"/>
      <c r="C62" s="101"/>
      <c r="D62" s="102" t="s">
        <v>108</v>
      </c>
      <c r="E62" s="70">
        <f>SUM(E63+E66+E74+E84+E91)</f>
        <v>15580167</v>
      </c>
      <c r="F62" s="70">
        <f>SUM(F63+F66+F74+F84+F91)</f>
        <v>16041992.510000002</v>
      </c>
      <c r="G62" s="95">
        <f>F62/E62</f>
        <v>1.0296418844547688</v>
      </c>
      <c r="H62" s="7"/>
    </row>
    <row r="63" spans="1:233" x14ac:dyDescent="0.2">
      <c r="A63" s="75"/>
      <c r="B63" s="32">
        <v>75601</v>
      </c>
      <c r="C63" s="31"/>
      <c r="D63" s="62" t="s">
        <v>67</v>
      </c>
      <c r="E63" s="61">
        <f>E64</f>
        <v>10000</v>
      </c>
      <c r="F63" s="61">
        <f>F64+F65</f>
        <v>5415.2199999999993</v>
      </c>
      <c r="G63" s="82">
        <f t="shared" si="2"/>
        <v>0.54152199999999995</v>
      </c>
    </row>
    <row r="64" spans="1:233" ht="25.5" x14ac:dyDescent="0.2">
      <c r="A64" s="75"/>
      <c r="B64" s="32"/>
      <c r="C64" s="22" t="s">
        <v>68</v>
      </c>
      <c r="D64" s="21" t="s">
        <v>120</v>
      </c>
      <c r="E64" s="60">
        <v>10000</v>
      </c>
      <c r="F64" s="60">
        <v>5404.57</v>
      </c>
      <c r="G64" s="80">
        <f t="shared" si="2"/>
        <v>0.54045699999999997</v>
      </c>
    </row>
    <row r="65" spans="1:18" x14ac:dyDescent="0.2">
      <c r="A65" s="75"/>
      <c r="B65" s="32"/>
      <c r="C65" s="22" t="s">
        <v>69</v>
      </c>
      <c r="D65" s="21" t="s">
        <v>78</v>
      </c>
      <c r="E65" s="60">
        <v>0</v>
      </c>
      <c r="F65" s="60">
        <v>10.65</v>
      </c>
      <c r="G65" s="80"/>
    </row>
    <row r="66" spans="1:18" ht="38.25" x14ac:dyDescent="0.2">
      <c r="A66" s="75"/>
      <c r="B66" s="32">
        <v>75615</v>
      </c>
      <c r="C66" s="31"/>
      <c r="D66" s="15" t="s">
        <v>109</v>
      </c>
      <c r="E66" s="61">
        <f>SUM(E67:E73)</f>
        <v>3590434</v>
      </c>
      <c r="F66" s="61">
        <f>SUM(F67:F73)</f>
        <v>3505214.98</v>
      </c>
      <c r="G66" s="82">
        <f t="shared" si="2"/>
        <v>0.97626498077948232</v>
      </c>
    </row>
    <row r="67" spans="1:18" x14ac:dyDescent="0.2">
      <c r="A67" s="75"/>
      <c r="B67" s="32"/>
      <c r="C67" s="22" t="s">
        <v>70</v>
      </c>
      <c r="D67" s="21" t="s">
        <v>71</v>
      </c>
      <c r="E67" s="60">
        <v>3550000</v>
      </c>
      <c r="F67" s="60">
        <v>3473190.98</v>
      </c>
      <c r="G67" s="80">
        <f t="shared" si="2"/>
        <v>0.97836365633802813</v>
      </c>
    </row>
    <row r="68" spans="1:18" ht="15" customHeight="1" x14ac:dyDescent="0.2">
      <c r="A68" s="75"/>
      <c r="B68" s="32"/>
      <c r="C68" s="22" t="s">
        <v>72</v>
      </c>
      <c r="D68" s="21" t="s">
        <v>73</v>
      </c>
      <c r="E68" s="60">
        <v>4000</v>
      </c>
      <c r="F68" s="60">
        <v>3537</v>
      </c>
      <c r="G68" s="80">
        <f t="shared" si="2"/>
        <v>0.88424999999999998</v>
      </c>
    </row>
    <row r="69" spans="1:18" ht="15.75" customHeight="1" x14ac:dyDescent="0.2">
      <c r="A69" s="75"/>
      <c r="B69" s="32"/>
      <c r="C69" s="22" t="s">
        <v>74</v>
      </c>
      <c r="D69" s="21" t="s">
        <v>105</v>
      </c>
      <c r="E69" s="60">
        <v>23000</v>
      </c>
      <c r="F69" s="60">
        <v>23489</v>
      </c>
      <c r="G69" s="80">
        <f t="shared" si="2"/>
        <v>1.0212608695652174</v>
      </c>
    </row>
    <row r="70" spans="1:18" ht="15.75" customHeight="1" x14ac:dyDescent="0.2">
      <c r="A70" s="75"/>
      <c r="B70" s="32"/>
      <c r="C70" s="22" t="s">
        <v>75</v>
      </c>
      <c r="D70" s="21" t="s">
        <v>80</v>
      </c>
      <c r="E70" s="60">
        <v>1434</v>
      </c>
      <c r="F70" s="60">
        <v>717</v>
      </c>
      <c r="G70" s="80">
        <f t="shared" si="2"/>
        <v>0.5</v>
      </c>
    </row>
    <row r="71" spans="1:18" ht="15.75" customHeight="1" x14ac:dyDescent="0.2">
      <c r="A71" s="75"/>
      <c r="B71" s="32"/>
      <c r="C71" s="22" t="s">
        <v>76</v>
      </c>
      <c r="D71" s="21" t="s">
        <v>77</v>
      </c>
      <c r="E71" s="60">
        <v>6000</v>
      </c>
      <c r="F71" s="60">
        <v>1692</v>
      </c>
      <c r="G71" s="80">
        <f t="shared" si="2"/>
        <v>0.28199999999999997</v>
      </c>
    </row>
    <row r="72" spans="1:18" ht="25.5" x14ac:dyDescent="0.2">
      <c r="A72" s="75"/>
      <c r="B72" s="32"/>
      <c r="C72" s="22" t="s">
        <v>174</v>
      </c>
      <c r="D72" s="21" t="s">
        <v>184</v>
      </c>
      <c r="E72" s="60">
        <v>1000</v>
      </c>
      <c r="F72" s="60">
        <v>576.79999999999995</v>
      </c>
      <c r="G72" s="80">
        <f t="shared" si="2"/>
        <v>0.57679999999999998</v>
      </c>
    </row>
    <row r="73" spans="1:18" s="48" customFormat="1" x14ac:dyDescent="0.2">
      <c r="A73" s="75"/>
      <c r="B73" s="32"/>
      <c r="C73" s="22" t="s">
        <v>69</v>
      </c>
      <c r="D73" s="21" t="s">
        <v>78</v>
      </c>
      <c r="E73" s="60">
        <v>5000</v>
      </c>
      <c r="F73" s="60">
        <v>2012.2</v>
      </c>
      <c r="G73" s="80">
        <f t="shared" si="2"/>
        <v>0.40244000000000002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50"/>
    </row>
    <row r="74" spans="1:18" ht="38.25" x14ac:dyDescent="0.2">
      <c r="A74" s="75"/>
      <c r="B74" s="32">
        <v>75616</v>
      </c>
      <c r="C74" s="31"/>
      <c r="D74" s="15" t="s">
        <v>79</v>
      </c>
      <c r="E74" s="61">
        <f>SUM(E75:E83)</f>
        <v>2305532</v>
      </c>
      <c r="F74" s="61">
        <f>SUM(F75:F83)</f>
        <v>2426341.62</v>
      </c>
      <c r="G74" s="82">
        <f t="shared" si="2"/>
        <v>1.0523998886157295</v>
      </c>
    </row>
    <row r="75" spans="1:18" x14ac:dyDescent="0.2">
      <c r="A75" s="75"/>
      <c r="B75" s="32"/>
      <c r="C75" s="22" t="s">
        <v>70</v>
      </c>
      <c r="D75" s="21" t="s">
        <v>71</v>
      </c>
      <c r="E75" s="60">
        <v>1041332</v>
      </c>
      <c r="F75" s="60">
        <v>1009352.69</v>
      </c>
      <c r="G75" s="80">
        <f t="shared" si="2"/>
        <v>0.96928999588987941</v>
      </c>
    </row>
    <row r="76" spans="1:18" x14ac:dyDescent="0.2">
      <c r="A76" s="75"/>
      <c r="B76" s="32"/>
      <c r="C76" s="22" t="s">
        <v>72</v>
      </c>
      <c r="D76" s="21" t="s">
        <v>73</v>
      </c>
      <c r="E76" s="60">
        <v>14000</v>
      </c>
      <c r="F76" s="60">
        <v>11601.25</v>
      </c>
      <c r="G76" s="80">
        <f t="shared" si="2"/>
        <v>0.82866071428571431</v>
      </c>
    </row>
    <row r="77" spans="1:18" x14ac:dyDescent="0.2">
      <c r="A77" s="75"/>
      <c r="B77" s="32"/>
      <c r="C77" s="22" t="s">
        <v>74</v>
      </c>
      <c r="D77" s="21" t="s">
        <v>105</v>
      </c>
      <c r="E77" s="60">
        <v>200</v>
      </c>
      <c r="F77" s="60">
        <v>154</v>
      </c>
      <c r="G77" s="80">
        <f t="shared" si="2"/>
        <v>0.77</v>
      </c>
    </row>
    <row r="78" spans="1:18" ht="15.75" customHeight="1" x14ac:dyDescent="0.2">
      <c r="A78" s="75"/>
      <c r="B78" s="32"/>
      <c r="C78" s="22" t="s">
        <v>75</v>
      </c>
      <c r="D78" s="21" t="s">
        <v>80</v>
      </c>
      <c r="E78" s="60">
        <v>30000</v>
      </c>
      <c r="F78" s="60">
        <v>26291.4</v>
      </c>
      <c r="G78" s="80">
        <f t="shared" si="2"/>
        <v>0.87638000000000005</v>
      </c>
    </row>
    <row r="79" spans="1:18" x14ac:dyDescent="0.2">
      <c r="A79" s="75"/>
      <c r="B79" s="32"/>
      <c r="C79" s="22" t="s">
        <v>81</v>
      </c>
      <c r="D79" s="21" t="s">
        <v>82</v>
      </c>
      <c r="E79" s="60">
        <v>45000</v>
      </c>
      <c r="F79" s="60">
        <v>27306.95</v>
      </c>
      <c r="G79" s="80">
        <f t="shared" si="2"/>
        <v>0.60682111111111114</v>
      </c>
    </row>
    <row r="80" spans="1:18" x14ac:dyDescent="0.2">
      <c r="A80" s="75"/>
      <c r="B80" s="32"/>
      <c r="C80" s="22" t="s">
        <v>83</v>
      </c>
      <c r="D80" s="21" t="s">
        <v>106</v>
      </c>
      <c r="E80" s="60">
        <v>860000</v>
      </c>
      <c r="F80" s="60">
        <v>839754.16</v>
      </c>
      <c r="G80" s="80">
        <f t="shared" si="2"/>
        <v>0.97645832558139534</v>
      </c>
    </row>
    <row r="81" spans="1:18" ht="13.5" customHeight="1" x14ac:dyDescent="0.2">
      <c r="A81" s="75"/>
      <c r="B81" s="32"/>
      <c r="C81" s="22" t="s">
        <v>76</v>
      </c>
      <c r="D81" s="21" t="s">
        <v>77</v>
      </c>
      <c r="E81" s="60">
        <v>300000</v>
      </c>
      <c r="F81" s="60">
        <v>500090.62</v>
      </c>
      <c r="G81" s="80">
        <f t="shared" si="2"/>
        <v>1.6669687333333334</v>
      </c>
    </row>
    <row r="82" spans="1:18" ht="25.5" x14ac:dyDescent="0.2">
      <c r="A82" s="75"/>
      <c r="B82" s="32"/>
      <c r="C82" s="22" t="s">
        <v>174</v>
      </c>
      <c r="D82" s="21" t="s">
        <v>184</v>
      </c>
      <c r="E82" s="60">
        <v>10000</v>
      </c>
      <c r="F82" s="60">
        <v>6427</v>
      </c>
      <c r="G82" s="80">
        <f t="shared" si="2"/>
        <v>0.64270000000000005</v>
      </c>
    </row>
    <row r="83" spans="1:18" s="48" customFormat="1" ht="16.5" customHeight="1" x14ac:dyDescent="0.2">
      <c r="A83" s="75"/>
      <c r="B83" s="32"/>
      <c r="C83" s="22" t="s">
        <v>69</v>
      </c>
      <c r="D83" s="21" t="s">
        <v>78</v>
      </c>
      <c r="E83" s="60">
        <v>5000</v>
      </c>
      <c r="F83" s="60">
        <v>5363.55</v>
      </c>
      <c r="G83" s="80">
        <f t="shared" si="2"/>
        <v>1.0727100000000001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50"/>
    </row>
    <row r="84" spans="1:18" s="48" customFormat="1" ht="25.5" x14ac:dyDescent="0.2">
      <c r="A84" s="75"/>
      <c r="B84" s="32">
        <v>75618</v>
      </c>
      <c r="C84" s="31"/>
      <c r="D84" s="15" t="s">
        <v>84</v>
      </c>
      <c r="E84" s="61">
        <f>SUM(E85:E90)</f>
        <v>635000</v>
      </c>
      <c r="F84" s="61">
        <f>SUM(F85:F90)</f>
        <v>603116.72</v>
      </c>
      <c r="G84" s="82">
        <f t="shared" si="2"/>
        <v>0.9497901102362204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50"/>
    </row>
    <row r="85" spans="1:18" x14ac:dyDescent="0.2">
      <c r="A85" s="75"/>
      <c r="B85" s="32"/>
      <c r="C85" s="22" t="s">
        <v>85</v>
      </c>
      <c r="D85" s="21" t="s">
        <v>86</v>
      </c>
      <c r="E85" s="60">
        <v>33000</v>
      </c>
      <c r="F85" s="60">
        <v>28430</v>
      </c>
      <c r="G85" s="80">
        <f t="shared" si="2"/>
        <v>0.86151515151515157</v>
      </c>
    </row>
    <row r="86" spans="1:18" x14ac:dyDescent="0.2">
      <c r="A86" s="75"/>
      <c r="B86" s="32"/>
      <c r="C86" s="22" t="s">
        <v>87</v>
      </c>
      <c r="D86" s="21" t="s">
        <v>88</v>
      </c>
      <c r="E86" s="60">
        <v>4000</v>
      </c>
      <c r="F86" s="60">
        <v>3863.4</v>
      </c>
      <c r="G86" s="80">
        <f t="shared" si="2"/>
        <v>0.96584999999999999</v>
      </c>
    </row>
    <row r="87" spans="1:18" x14ac:dyDescent="0.2">
      <c r="A87" s="75"/>
      <c r="B87" s="32"/>
      <c r="C87" s="22" t="s">
        <v>89</v>
      </c>
      <c r="D87" s="21" t="s">
        <v>110</v>
      </c>
      <c r="E87" s="60">
        <v>357000</v>
      </c>
      <c r="F87" s="60">
        <v>353854.51</v>
      </c>
      <c r="G87" s="80">
        <f t="shared" si="2"/>
        <v>0.99118910364145663</v>
      </c>
    </row>
    <row r="88" spans="1:18" ht="27" customHeight="1" x14ac:dyDescent="0.2">
      <c r="A88" s="75"/>
      <c r="B88" s="32"/>
      <c r="C88" s="22" t="s">
        <v>90</v>
      </c>
      <c r="D88" s="21" t="s">
        <v>91</v>
      </c>
      <c r="E88" s="60">
        <v>240000</v>
      </c>
      <c r="F88" s="60">
        <v>215707.96</v>
      </c>
      <c r="G88" s="80">
        <f t="shared" si="2"/>
        <v>0.89878316666666658</v>
      </c>
    </row>
    <row r="89" spans="1:18" ht="25.5" x14ac:dyDescent="0.2">
      <c r="A89" s="75"/>
      <c r="B89" s="32"/>
      <c r="C89" s="22" t="s">
        <v>174</v>
      </c>
      <c r="D89" s="21" t="s">
        <v>184</v>
      </c>
      <c r="E89" s="60">
        <v>0</v>
      </c>
      <c r="F89" s="60">
        <v>23.2</v>
      </c>
      <c r="G89" s="80">
        <v>0</v>
      </c>
    </row>
    <row r="90" spans="1:18" x14ac:dyDescent="0.2">
      <c r="A90" s="75"/>
      <c r="B90" s="32"/>
      <c r="C90" s="22" t="s">
        <v>69</v>
      </c>
      <c r="D90" s="21" t="s">
        <v>78</v>
      </c>
      <c r="E90" s="60">
        <v>1000</v>
      </c>
      <c r="F90" s="60">
        <v>1237.6500000000001</v>
      </c>
      <c r="G90" s="80">
        <f>F90/E90</f>
        <v>1.2376500000000001</v>
      </c>
    </row>
    <row r="91" spans="1:18" x14ac:dyDescent="0.2">
      <c r="A91" s="75"/>
      <c r="B91" s="32">
        <v>75621</v>
      </c>
      <c r="C91" s="31"/>
      <c r="D91" s="15" t="s">
        <v>92</v>
      </c>
      <c r="E91" s="61">
        <f>SUM(E92+E93)</f>
        <v>9039201</v>
      </c>
      <c r="F91" s="61">
        <f>+SUM(F92+F93)</f>
        <v>9501903.9700000007</v>
      </c>
      <c r="G91" s="82">
        <f t="shared" si="2"/>
        <v>1.0511884811500487</v>
      </c>
    </row>
    <row r="92" spans="1:18" ht="14.25" customHeight="1" x14ac:dyDescent="0.2">
      <c r="A92" s="75"/>
      <c r="B92" s="32"/>
      <c r="C92" s="22" t="s">
        <v>93</v>
      </c>
      <c r="D92" s="21" t="s">
        <v>94</v>
      </c>
      <c r="E92" s="60">
        <v>8419201</v>
      </c>
      <c r="F92" s="60">
        <v>8954230</v>
      </c>
      <c r="G92" s="80">
        <f t="shared" si="2"/>
        <v>1.063548666910316</v>
      </c>
    </row>
    <row r="93" spans="1:18" ht="19.5" customHeight="1" x14ac:dyDescent="0.2">
      <c r="A93" s="75"/>
      <c r="B93" s="32"/>
      <c r="C93" s="22" t="s">
        <v>95</v>
      </c>
      <c r="D93" s="21" t="s">
        <v>96</v>
      </c>
      <c r="E93" s="60">
        <v>620000</v>
      </c>
      <c r="F93" s="60">
        <v>547673.97</v>
      </c>
      <c r="G93" s="80">
        <f t="shared" si="2"/>
        <v>0.88334511290322582</v>
      </c>
    </row>
    <row r="94" spans="1:18" ht="18" customHeight="1" x14ac:dyDescent="0.2">
      <c r="A94" s="99">
        <v>758</v>
      </c>
      <c r="B94" s="103"/>
      <c r="C94" s="93"/>
      <c r="D94" s="94" t="s">
        <v>30</v>
      </c>
      <c r="E94" s="70">
        <f>SUM(E95+E97)</f>
        <v>2948736</v>
      </c>
      <c r="F94" s="70">
        <f>SUM(F95+F97)</f>
        <v>3361655</v>
      </c>
      <c r="G94" s="95">
        <f t="shared" si="2"/>
        <v>1.1400325427573035</v>
      </c>
      <c r="H94" s="7"/>
    </row>
    <row r="95" spans="1:18" ht="25.5" x14ac:dyDescent="0.2">
      <c r="A95" s="75"/>
      <c r="B95" s="32">
        <v>75801</v>
      </c>
      <c r="C95" s="25"/>
      <c r="D95" s="15" t="s">
        <v>97</v>
      </c>
      <c r="E95" s="61">
        <f>E96</f>
        <v>2059140</v>
      </c>
      <c r="F95" s="61">
        <f>F96</f>
        <v>2059140</v>
      </c>
      <c r="G95" s="82">
        <f t="shared" si="2"/>
        <v>1</v>
      </c>
    </row>
    <row r="96" spans="1:18" x14ac:dyDescent="0.2">
      <c r="A96" s="75"/>
      <c r="B96" s="32"/>
      <c r="C96" s="22">
        <v>2920</v>
      </c>
      <c r="D96" s="17" t="s">
        <v>98</v>
      </c>
      <c r="E96" s="60">
        <v>2059140</v>
      </c>
      <c r="F96" s="60">
        <v>2059140</v>
      </c>
      <c r="G96" s="80">
        <f t="shared" si="2"/>
        <v>1</v>
      </c>
    </row>
    <row r="97" spans="1:8" x14ac:dyDescent="0.2">
      <c r="A97" s="75"/>
      <c r="B97" s="32">
        <v>75814</v>
      </c>
      <c r="C97" s="25"/>
      <c r="D97" s="15" t="s">
        <v>99</v>
      </c>
      <c r="E97" s="61">
        <f>E99+E98</f>
        <v>889596</v>
      </c>
      <c r="F97" s="61">
        <f>F99+F98</f>
        <v>1302515</v>
      </c>
      <c r="G97" s="82">
        <f t="shared" si="2"/>
        <v>1.464164632035216</v>
      </c>
    </row>
    <row r="98" spans="1:8" x14ac:dyDescent="0.2">
      <c r="A98" s="75"/>
      <c r="B98" s="32"/>
      <c r="C98" s="22" t="s">
        <v>179</v>
      </c>
      <c r="D98" s="17" t="s">
        <v>187</v>
      </c>
      <c r="E98" s="60">
        <v>67000</v>
      </c>
      <c r="F98" s="60">
        <v>479919</v>
      </c>
      <c r="G98" s="80">
        <f t="shared" si="2"/>
        <v>7.1629701492537317</v>
      </c>
    </row>
    <row r="99" spans="1:8" x14ac:dyDescent="0.2">
      <c r="A99" s="75"/>
      <c r="B99" s="32"/>
      <c r="C99" s="22" t="s">
        <v>126</v>
      </c>
      <c r="D99" s="17" t="s">
        <v>127</v>
      </c>
      <c r="E99" s="60">
        <v>822596</v>
      </c>
      <c r="F99" s="60">
        <v>822596</v>
      </c>
      <c r="G99" s="80">
        <f>F99/E99</f>
        <v>1</v>
      </c>
    </row>
    <row r="100" spans="1:8" x14ac:dyDescent="0.2">
      <c r="A100" s="56" t="s">
        <v>31</v>
      </c>
      <c r="B100" s="56"/>
      <c r="C100" s="93"/>
      <c r="D100" s="94" t="s">
        <v>32</v>
      </c>
      <c r="E100" s="70">
        <f>SUM(E101+E109+E117+E115)</f>
        <v>570233.55000000005</v>
      </c>
      <c r="F100" s="70">
        <f>SUM(F101+F109+F117+F115)</f>
        <v>594305.62999999989</v>
      </c>
      <c r="G100" s="95">
        <f>F100/E100</f>
        <v>1.0422144224940812</v>
      </c>
      <c r="H100" s="7"/>
    </row>
    <row r="101" spans="1:8" x14ac:dyDescent="0.2">
      <c r="A101" s="13"/>
      <c r="B101" s="13" t="s">
        <v>33</v>
      </c>
      <c r="C101" s="14"/>
      <c r="D101" s="15" t="s">
        <v>34</v>
      </c>
      <c r="E101" s="61">
        <f>SUM(E102:E108)</f>
        <v>21535</v>
      </c>
      <c r="F101" s="61">
        <f>SUM(F102:F108)</f>
        <v>29854.879999999997</v>
      </c>
      <c r="G101" s="82">
        <f>F101/E101</f>
        <v>1.3863422335732527</v>
      </c>
    </row>
    <row r="102" spans="1:8" x14ac:dyDescent="0.2">
      <c r="A102" s="13"/>
      <c r="B102" s="13"/>
      <c r="C102" s="28" t="s">
        <v>62</v>
      </c>
      <c r="D102" s="21" t="s">
        <v>117</v>
      </c>
      <c r="E102" s="60">
        <v>30</v>
      </c>
      <c r="F102" s="60">
        <v>224</v>
      </c>
      <c r="G102" s="80">
        <v>0</v>
      </c>
    </row>
    <row r="103" spans="1:8" ht="38.25" x14ac:dyDescent="0.2">
      <c r="A103" s="13"/>
      <c r="B103" s="13"/>
      <c r="C103" s="28" t="s">
        <v>50</v>
      </c>
      <c r="D103" s="17" t="s">
        <v>119</v>
      </c>
      <c r="E103" s="60">
        <v>15000</v>
      </c>
      <c r="F103" s="60">
        <v>12256.86</v>
      </c>
      <c r="G103" s="80">
        <v>0</v>
      </c>
    </row>
    <row r="104" spans="1:8" x14ac:dyDescent="0.2">
      <c r="A104" s="13"/>
      <c r="B104" s="13"/>
      <c r="C104" s="28" t="s">
        <v>54</v>
      </c>
      <c r="D104" s="17" t="s">
        <v>55</v>
      </c>
      <c r="E104" s="60">
        <v>0</v>
      </c>
      <c r="F104" s="60">
        <v>8741.24</v>
      </c>
      <c r="G104" s="80"/>
    </row>
    <row r="105" spans="1:8" x14ac:dyDescent="0.2">
      <c r="A105" s="13"/>
      <c r="B105" s="13"/>
      <c r="C105" s="28" t="s">
        <v>56</v>
      </c>
      <c r="D105" s="17" t="s">
        <v>13</v>
      </c>
      <c r="E105" s="60">
        <v>5</v>
      </c>
      <c r="F105" s="60">
        <v>0.78</v>
      </c>
      <c r="G105" s="80">
        <v>0</v>
      </c>
    </row>
    <row r="106" spans="1:8" x14ac:dyDescent="0.2">
      <c r="A106" s="13"/>
      <c r="B106" s="13"/>
      <c r="C106" s="28" t="s">
        <v>179</v>
      </c>
      <c r="D106" s="17" t="s">
        <v>187</v>
      </c>
      <c r="E106" s="60">
        <v>0</v>
      </c>
      <c r="F106" s="60">
        <v>1263.3699999999999</v>
      </c>
      <c r="G106" s="80">
        <v>0</v>
      </c>
    </row>
    <row r="107" spans="1:8" x14ac:dyDescent="0.2">
      <c r="A107" s="13"/>
      <c r="B107" s="13"/>
      <c r="C107" s="28" t="s">
        <v>137</v>
      </c>
      <c r="D107" s="67" t="s">
        <v>150</v>
      </c>
      <c r="E107" s="60">
        <v>6500</v>
      </c>
      <c r="F107" s="60">
        <v>7037.02</v>
      </c>
      <c r="G107" s="80">
        <f t="shared" ref="G107" si="3">F107/E107</f>
        <v>1.0826184615384615</v>
      </c>
    </row>
    <row r="108" spans="1:8" x14ac:dyDescent="0.2">
      <c r="A108" s="13"/>
      <c r="B108" s="13"/>
      <c r="C108" s="28" t="s">
        <v>57</v>
      </c>
      <c r="D108" s="17" t="s">
        <v>58</v>
      </c>
      <c r="E108" s="60">
        <v>0</v>
      </c>
      <c r="F108" s="60">
        <v>331.61</v>
      </c>
      <c r="G108" s="80"/>
    </row>
    <row r="109" spans="1:8" x14ac:dyDescent="0.2">
      <c r="A109" s="86"/>
      <c r="B109" s="32">
        <v>80104</v>
      </c>
      <c r="C109" s="31"/>
      <c r="D109" s="62" t="s">
        <v>35</v>
      </c>
      <c r="E109" s="61">
        <f>SUM(E110:E114)</f>
        <v>487400</v>
      </c>
      <c r="F109" s="61">
        <f>SUM(F110:F114)</f>
        <v>507013.7</v>
      </c>
      <c r="G109" s="82">
        <f t="shared" ref="G109:G114" si="4">F109/E109</f>
        <v>1.0402414854329094</v>
      </c>
    </row>
    <row r="110" spans="1:8" x14ac:dyDescent="0.2">
      <c r="A110" s="86"/>
      <c r="B110" s="32"/>
      <c r="C110" s="22" t="s">
        <v>151</v>
      </c>
      <c r="D110" s="67" t="s">
        <v>153</v>
      </c>
      <c r="E110" s="60">
        <v>32000</v>
      </c>
      <c r="F110" s="60">
        <v>39449.480000000003</v>
      </c>
      <c r="G110" s="80">
        <f t="shared" si="4"/>
        <v>1.23279625</v>
      </c>
    </row>
    <row r="111" spans="1:8" ht="25.5" x14ac:dyDescent="0.2">
      <c r="A111" s="75"/>
      <c r="B111" s="44"/>
      <c r="C111" s="22" t="s">
        <v>152</v>
      </c>
      <c r="D111" s="68" t="s">
        <v>154</v>
      </c>
      <c r="E111" s="60">
        <v>104000</v>
      </c>
      <c r="F111" s="60">
        <v>120057.05</v>
      </c>
      <c r="G111" s="80">
        <f t="shared" si="4"/>
        <v>1.1543947115384616</v>
      </c>
    </row>
    <row r="112" spans="1:8" x14ac:dyDescent="0.2">
      <c r="A112" s="75"/>
      <c r="B112" s="44"/>
      <c r="C112" s="22" t="s">
        <v>56</v>
      </c>
      <c r="D112" s="67" t="s">
        <v>13</v>
      </c>
      <c r="E112" s="60">
        <v>150</v>
      </c>
      <c r="F112" s="60">
        <v>188.04</v>
      </c>
      <c r="G112" s="80">
        <f t="shared" si="4"/>
        <v>1.2536</v>
      </c>
    </row>
    <row r="113" spans="1:8" x14ac:dyDescent="0.2">
      <c r="A113" s="75"/>
      <c r="B113" s="44"/>
      <c r="C113" s="28" t="s">
        <v>57</v>
      </c>
      <c r="D113" s="67" t="s">
        <v>58</v>
      </c>
      <c r="E113" s="60">
        <v>180000</v>
      </c>
      <c r="F113" s="60">
        <v>176069.13</v>
      </c>
      <c r="G113" s="80">
        <f t="shared" si="4"/>
        <v>0.9781618333333334</v>
      </c>
    </row>
    <row r="114" spans="1:8" ht="25.5" x14ac:dyDescent="0.2">
      <c r="A114" s="75"/>
      <c r="B114" s="44"/>
      <c r="C114" s="22" t="s">
        <v>101</v>
      </c>
      <c r="D114" s="17" t="s">
        <v>100</v>
      </c>
      <c r="E114" s="60">
        <v>171250</v>
      </c>
      <c r="F114" s="60">
        <v>171250</v>
      </c>
      <c r="G114" s="80">
        <f t="shared" si="4"/>
        <v>1</v>
      </c>
    </row>
    <row r="115" spans="1:8" x14ac:dyDescent="0.2">
      <c r="A115" s="75"/>
      <c r="B115" s="32">
        <v>80106</v>
      </c>
      <c r="C115" s="22"/>
      <c r="D115" s="15" t="s">
        <v>155</v>
      </c>
      <c r="E115" s="61">
        <f>E116</f>
        <v>22000</v>
      </c>
      <c r="F115" s="61">
        <f>F116</f>
        <v>21192.82</v>
      </c>
      <c r="G115" s="82">
        <f t="shared" ref="G115:G116" si="5">F115/E115</f>
        <v>0.96331</v>
      </c>
    </row>
    <row r="116" spans="1:8" x14ac:dyDescent="0.2">
      <c r="A116" s="75"/>
      <c r="B116" s="44"/>
      <c r="C116" s="22" t="s">
        <v>57</v>
      </c>
      <c r="D116" s="67" t="s">
        <v>58</v>
      </c>
      <c r="E116" s="60">
        <v>22000</v>
      </c>
      <c r="F116" s="60">
        <v>21192.82</v>
      </c>
      <c r="G116" s="80">
        <f t="shared" si="5"/>
        <v>0.96331</v>
      </c>
    </row>
    <row r="117" spans="1:8" ht="23.25" customHeight="1" x14ac:dyDescent="0.2">
      <c r="A117" s="13"/>
      <c r="B117" s="13">
        <v>80153</v>
      </c>
      <c r="C117" s="14"/>
      <c r="D117" s="15" t="s">
        <v>205</v>
      </c>
      <c r="E117" s="61">
        <f>SUM(E118:E118)</f>
        <v>39298.550000000003</v>
      </c>
      <c r="F117" s="61">
        <f>SUM(F118:F118)</f>
        <v>36244.230000000003</v>
      </c>
      <c r="G117" s="82">
        <f>F117/E117</f>
        <v>0.92227906627598222</v>
      </c>
    </row>
    <row r="118" spans="1:8" ht="38.25" x14ac:dyDescent="0.2">
      <c r="A118" s="13"/>
      <c r="B118" s="18"/>
      <c r="C118" s="28" t="s">
        <v>59</v>
      </c>
      <c r="D118" s="17" t="s">
        <v>118</v>
      </c>
      <c r="E118" s="60">
        <v>39298.550000000003</v>
      </c>
      <c r="F118" s="60">
        <v>36244.230000000003</v>
      </c>
      <c r="G118" s="80">
        <f>F118/E118</f>
        <v>0.92227906627598222</v>
      </c>
    </row>
    <row r="119" spans="1:8" x14ac:dyDescent="0.2">
      <c r="A119" s="13">
        <v>851</v>
      </c>
      <c r="B119" s="18"/>
      <c r="C119" s="28"/>
      <c r="D119" s="15" t="s">
        <v>156</v>
      </c>
      <c r="E119" s="61">
        <f>E120</f>
        <v>4938.75</v>
      </c>
      <c r="F119" s="61">
        <f>F120</f>
        <v>4950.75</v>
      </c>
      <c r="G119" s="82">
        <v>0</v>
      </c>
      <c r="H119" s="7"/>
    </row>
    <row r="120" spans="1:8" x14ac:dyDescent="0.2">
      <c r="A120" s="13"/>
      <c r="B120" s="13">
        <v>85154</v>
      </c>
      <c r="C120" s="28"/>
      <c r="D120" s="15" t="s">
        <v>157</v>
      </c>
      <c r="E120" s="61">
        <f>E122</f>
        <v>4938.75</v>
      </c>
      <c r="F120" s="61">
        <f>F122+F121</f>
        <v>4950.75</v>
      </c>
      <c r="G120" s="82">
        <v>0</v>
      </c>
    </row>
    <row r="121" spans="1:8" x14ac:dyDescent="0.2">
      <c r="A121" s="13"/>
      <c r="B121" s="13"/>
      <c r="C121" s="28" t="s">
        <v>56</v>
      </c>
      <c r="D121" s="17" t="s">
        <v>13</v>
      </c>
      <c r="E121" s="60">
        <v>0</v>
      </c>
      <c r="F121" s="60">
        <v>12</v>
      </c>
      <c r="G121" s="82"/>
    </row>
    <row r="122" spans="1:8" x14ac:dyDescent="0.2">
      <c r="A122" s="13"/>
      <c r="B122" s="18"/>
      <c r="C122" s="22" t="s">
        <v>176</v>
      </c>
      <c r="D122" s="17" t="s">
        <v>186</v>
      </c>
      <c r="E122" s="60">
        <v>4938.75</v>
      </c>
      <c r="F122" s="60">
        <v>4938.75</v>
      </c>
      <c r="G122" s="80">
        <v>0</v>
      </c>
    </row>
    <row r="123" spans="1:8" s="1" customFormat="1" ht="18.75" customHeight="1" x14ac:dyDescent="0.25">
      <c r="A123" s="56" t="s">
        <v>36</v>
      </c>
      <c r="B123" s="56"/>
      <c r="C123" s="97"/>
      <c r="D123" s="94" t="s">
        <v>37</v>
      </c>
      <c r="E123" s="70">
        <f>SUM(E124+E128+E131+E133+E136+E141+E145+E143)</f>
        <v>817968.04</v>
      </c>
      <c r="F123" s="70">
        <f>SUM(F124+F128+F131+F133+F136+F141+F145+F143)</f>
        <v>782881.59000000008</v>
      </c>
      <c r="G123" s="95">
        <f t="shared" ref="G123:G138" si="6">F123/E123</f>
        <v>0.95710535340720648</v>
      </c>
      <c r="H123" s="12"/>
    </row>
    <row r="124" spans="1:8" s="1" customFormat="1" ht="44.25" customHeight="1" x14ac:dyDescent="0.25">
      <c r="A124" s="75"/>
      <c r="B124" s="32">
        <v>85213</v>
      </c>
      <c r="C124" s="14"/>
      <c r="D124" s="15" t="s">
        <v>121</v>
      </c>
      <c r="E124" s="61">
        <f>E125+E126+E127</f>
        <v>48799.009999999995</v>
      </c>
      <c r="F124" s="61">
        <f>F125+F126+F127</f>
        <v>48438.69</v>
      </c>
      <c r="G124" s="82">
        <f t="shared" si="6"/>
        <v>0.99261624364920531</v>
      </c>
    </row>
    <row r="125" spans="1:8" s="1" customFormat="1" ht="21" customHeight="1" x14ac:dyDescent="0.25">
      <c r="A125" s="75"/>
      <c r="B125" s="32"/>
      <c r="C125" s="22" t="s">
        <v>179</v>
      </c>
      <c r="D125" s="17" t="s">
        <v>187</v>
      </c>
      <c r="E125" s="60">
        <v>1799.01</v>
      </c>
      <c r="F125" s="60">
        <v>1799.01</v>
      </c>
      <c r="G125" s="80">
        <f t="shared" si="6"/>
        <v>1</v>
      </c>
    </row>
    <row r="126" spans="1:8" s="1" customFormat="1" ht="38.25" x14ac:dyDescent="0.25">
      <c r="A126" s="75"/>
      <c r="B126" s="44"/>
      <c r="C126" s="16">
        <v>2010</v>
      </c>
      <c r="D126" s="17" t="s">
        <v>118</v>
      </c>
      <c r="E126" s="60">
        <v>25000</v>
      </c>
      <c r="F126" s="60">
        <v>25000</v>
      </c>
      <c r="G126" s="80">
        <f t="shared" si="6"/>
        <v>1</v>
      </c>
    </row>
    <row r="127" spans="1:8" s="1" customFormat="1" ht="25.5" x14ac:dyDescent="0.25">
      <c r="A127" s="75"/>
      <c r="B127" s="44"/>
      <c r="C127" s="16">
        <v>2030</v>
      </c>
      <c r="D127" s="17" t="s">
        <v>100</v>
      </c>
      <c r="E127" s="60">
        <v>22000</v>
      </c>
      <c r="F127" s="60">
        <v>21639.68</v>
      </c>
      <c r="G127" s="80">
        <f t="shared" si="6"/>
        <v>0.98362181818181815</v>
      </c>
    </row>
    <row r="128" spans="1:8" s="1" customFormat="1" ht="25.5" x14ac:dyDescent="0.25">
      <c r="A128" s="13"/>
      <c r="B128" s="13" t="s">
        <v>38</v>
      </c>
      <c r="C128" s="14"/>
      <c r="D128" s="15" t="s">
        <v>48</v>
      </c>
      <c r="E128" s="61">
        <f>SUM(E130,E129)</f>
        <v>112450</v>
      </c>
      <c r="F128" s="61">
        <f>SUM(F130,F129)</f>
        <v>107581.18</v>
      </c>
      <c r="G128" s="82">
        <f t="shared" si="6"/>
        <v>0.95670235660293457</v>
      </c>
    </row>
    <row r="129" spans="1:7" s="1" customFormat="1" ht="15.75" x14ac:dyDescent="0.25">
      <c r="A129" s="13"/>
      <c r="B129" s="13"/>
      <c r="C129" s="22" t="s">
        <v>179</v>
      </c>
      <c r="D129" s="17" t="s">
        <v>187</v>
      </c>
      <c r="E129" s="60">
        <v>4000</v>
      </c>
      <c r="F129" s="60">
        <v>4000</v>
      </c>
      <c r="G129" s="80">
        <f t="shared" si="6"/>
        <v>1</v>
      </c>
    </row>
    <row r="130" spans="1:7" s="1" customFormat="1" ht="25.5" x14ac:dyDescent="0.25">
      <c r="A130" s="13"/>
      <c r="B130" s="18"/>
      <c r="C130" s="28" t="s">
        <v>101</v>
      </c>
      <c r="D130" s="17" t="s">
        <v>100</v>
      </c>
      <c r="E130" s="60">
        <v>108450</v>
      </c>
      <c r="F130" s="60">
        <v>103581.18</v>
      </c>
      <c r="G130" s="80">
        <f t="shared" si="6"/>
        <v>0.95510539419087126</v>
      </c>
    </row>
    <row r="131" spans="1:7" s="1" customFormat="1" ht="15.75" x14ac:dyDescent="0.25">
      <c r="A131" s="13"/>
      <c r="B131" s="13">
        <v>85215</v>
      </c>
      <c r="C131" s="30"/>
      <c r="D131" s="15" t="s">
        <v>136</v>
      </c>
      <c r="E131" s="61">
        <f>E132</f>
        <v>5165</v>
      </c>
      <c r="F131" s="61">
        <f>F132</f>
        <v>4626.6400000000003</v>
      </c>
      <c r="G131" s="82">
        <f t="shared" si="6"/>
        <v>0.89576766698935151</v>
      </c>
    </row>
    <row r="132" spans="1:7" s="1" customFormat="1" ht="46.5" customHeight="1" x14ac:dyDescent="0.25">
      <c r="A132" s="13"/>
      <c r="B132" s="18"/>
      <c r="C132" s="28" t="s">
        <v>59</v>
      </c>
      <c r="D132" s="17" t="s">
        <v>118</v>
      </c>
      <c r="E132" s="60">
        <v>5165</v>
      </c>
      <c r="F132" s="60">
        <v>4626.6400000000003</v>
      </c>
      <c r="G132" s="80">
        <f t="shared" si="6"/>
        <v>0.89576766698935151</v>
      </c>
    </row>
    <row r="133" spans="1:7" s="49" customFormat="1" ht="15.75" x14ac:dyDescent="0.25">
      <c r="A133" s="13"/>
      <c r="B133" s="13">
        <v>85216</v>
      </c>
      <c r="C133" s="30"/>
      <c r="D133" s="15" t="s">
        <v>124</v>
      </c>
      <c r="E133" s="61">
        <f>E135+E134</f>
        <v>240481</v>
      </c>
      <c r="F133" s="61">
        <f>F135+F134</f>
        <v>240009.12</v>
      </c>
      <c r="G133" s="82">
        <f t="shared" si="6"/>
        <v>0.99803776597735372</v>
      </c>
    </row>
    <row r="134" spans="1:7" s="49" customFormat="1" ht="15.75" x14ac:dyDescent="0.25">
      <c r="A134" s="13"/>
      <c r="B134" s="13"/>
      <c r="C134" s="22" t="s">
        <v>179</v>
      </c>
      <c r="D134" s="17" t="s">
        <v>187</v>
      </c>
      <c r="E134" s="60">
        <v>481</v>
      </c>
      <c r="F134" s="60">
        <v>991</v>
      </c>
      <c r="G134" s="82">
        <f t="shared" si="6"/>
        <v>2.0602910602910605</v>
      </c>
    </row>
    <row r="135" spans="1:7" s="1" customFormat="1" ht="25.5" x14ac:dyDescent="0.25">
      <c r="A135" s="13"/>
      <c r="B135" s="18"/>
      <c r="C135" s="28" t="s">
        <v>101</v>
      </c>
      <c r="D135" s="17" t="s">
        <v>100</v>
      </c>
      <c r="E135" s="60">
        <v>240000</v>
      </c>
      <c r="F135" s="60">
        <v>239018.12</v>
      </c>
      <c r="G135" s="82">
        <f t="shared" si="6"/>
        <v>0.99590883333333335</v>
      </c>
    </row>
    <row r="136" spans="1:7" s="1" customFormat="1" ht="15.75" x14ac:dyDescent="0.25">
      <c r="A136" s="13"/>
      <c r="B136" s="13" t="s">
        <v>39</v>
      </c>
      <c r="C136" s="30"/>
      <c r="D136" s="15" t="s">
        <v>40</v>
      </c>
      <c r="E136" s="61">
        <f>SUM(E137,E138,E140)</f>
        <v>123069</v>
      </c>
      <c r="F136" s="61">
        <f>SUM(F137,F138,F139,F140)</f>
        <v>123174.69</v>
      </c>
      <c r="G136" s="82">
        <f t="shared" si="6"/>
        <v>1.0008587865343832</v>
      </c>
    </row>
    <row r="137" spans="1:7" s="1" customFormat="1" ht="15.75" x14ac:dyDescent="0.25">
      <c r="A137" s="13"/>
      <c r="B137" s="13"/>
      <c r="C137" s="28" t="s">
        <v>56</v>
      </c>
      <c r="D137" s="17" t="s">
        <v>13</v>
      </c>
      <c r="E137" s="60">
        <v>20</v>
      </c>
      <c r="F137" s="60">
        <v>11.69</v>
      </c>
      <c r="G137" s="82">
        <f t="shared" si="6"/>
        <v>0.58450000000000002</v>
      </c>
    </row>
    <row r="138" spans="1:7" s="1" customFormat="1" ht="15.75" x14ac:dyDescent="0.25">
      <c r="A138" s="13"/>
      <c r="B138" s="13"/>
      <c r="C138" s="22" t="s">
        <v>179</v>
      </c>
      <c r="D138" s="17" t="s">
        <v>187</v>
      </c>
      <c r="E138" s="60">
        <v>1115</v>
      </c>
      <c r="F138" s="60">
        <v>1115</v>
      </c>
      <c r="G138" s="82">
        <f t="shared" si="6"/>
        <v>1</v>
      </c>
    </row>
    <row r="139" spans="1:7" s="1" customFormat="1" ht="15.75" x14ac:dyDescent="0.25">
      <c r="A139" s="13"/>
      <c r="B139" s="13"/>
      <c r="C139" s="22" t="s">
        <v>57</v>
      </c>
      <c r="D139" s="67" t="s">
        <v>58</v>
      </c>
      <c r="E139" s="60">
        <v>0</v>
      </c>
      <c r="F139" s="60">
        <v>114</v>
      </c>
      <c r="G139" s="82"/>
    </row>
    <row r="140" spans="1:7" s="1" customFormat="1" ht="25.5" x14ac:dyDescent="0.25">
      <c r="A140" s="13"/>
      <c r="B140" s="18"/>
      <c r="C140" s="28" t="s">
        <v>101</v>
      </c>
      <c r="D140" s="17" t="s">
        <v>100</v>
      </c>
      <c r="E140" s="60">
        <v>121934</v>
      </c>
      <c r="F140" s="60">
        <v>121934</v>
      </c>
      <c r="G140" s="80">
        <f t="shared" ref="G140:G175" si="7">F140/E140</f>
        <v>1</v>
      </c>
    </row>
    <row r="141" spans="1:7" s="1" customFormat="1" ht="15.75" x14ac:dyDescent="0.25">
      <c r="A141" s="13"/>
      <c r="B141" s="13" t="s">
        <v>41</v>
      </c>
      <c r="C141" s="30"/>
      <c r="D141" s="15" t="s">
        <v>42</v>
      </c>
      <c r="E141" s="61">
        <f>E142</f>
        <v>7000</v>
      </c>
      <c r="F141" s="61">
        <f>F142</f>
        <v>10202.75</v>
      </c>
      <c r="G141" s="82">
        <f t="shared" si="7"/>
        <v>1.4575357142857144</v>
      </c>
    </row>
    <row r="142" spans="1:7" s="1" customFormat="1" ht="15.75" x14ac:dyDescent="0.25">
      <c r="A142" s="13"/>
      <c r="B142" s="13"/>
      <c r="C142" s="28" t="s">
        <v>54</v>
      </c>
      <c r="D142" s="17" t="s">
        <v>55</v>
      </c>
      <c r="E142" s="60">
        <v>7000</v>
      </c>
      <c r="F142" s="60">
        <v>10202.75</v>
      </c>
      <c r="G142" s="80">
        <f t="shared" si="7"/>
        <v>1.4575357142857144</v>
      </c>
    </row>
    <row r="143" spans="1:7" s="1" customFormat="1" ht="15.75" x14ac:dyDescent="0.25">
      <c r="A143" s="13"/>
      <c r="B143" s="13">
        <v>85230</v>
      </c>
      <c r="C143" s="28"/>
      <c r="D143" s="15" t="s">
        <v>188</v>
      </c>
      <c r="E143" s="61">
        <f>E144</f>
        <v>67900</v>
      </c>
      <c r="F143" s="61">
        <f>F144</f>
        <v>60915.16</v>
      </c>
      <c r="G143" s="82">
        <f t="shared" si="7"/>
        <v>0.8971304860088366</v>
      </c>
    </row>
    <row r="144" spans="1:7" s="1" customFormat="1" ht="25.5" x14ac:dyDescent="0.25">
      <c r="A144" s="13"/>
      <c r="B144" s="13"/>
      <c r="C144" s="28" t="s">
        <v>101</v>
      </c>
      <c r="D144" s="17" t="s">
        <v>100</v>
      </c>
      <c r="E144" s="60">
        <v>67900</v>
      </c>
      <c r="F144" s="60">
        <v>60915.16</v>
      </c>
      <c r="G144" s="80">
        <f t="shared" si="7"/>
        <v>0.8971304860088366</v>
      </c>
    </row>
    <row r="145" spans="1:8" s="19" customFormat="1" x14ac:dyDescent="0.2">
      <c r="A145" s="104"/>
      <c r="B145" s="105">
        <v>85295</v>
      </c>
      <c r="C145" s="26"/>
      <c r="D145" s="69" t="s">
        <v>22</v>
      </c>
      <c r="E145" s="61">
        <f>SUM(E146:E150)</f>
        <v>213104.03</v>
      </c>
      <c r="F145" s="61">
        <f>SUM(F146:F150)</f>
        <v>187933.36</v>
      </c>
      <c r="G145" s="82">
        <f t="shared" si="7"/>
        <v>0.88188552792736952</v>
      </c>
    </row>
    <row r="146" spans="1:8" s="19" customFormat="1" x14ac:dyDescent="0.2">
      <c r="A146" s="104"/>
      <c r="B146" s="105"/>
      <c r="C146" s="28" t="s">
        <v>54</v>
      </c>
      <c r="D146" s="17" t="s">
        <v>55</v>
      </c>
      <c r="E146" s="60">
        <v>6500</v>
      </c>
      <c r="F146" s="60">
        <v>7550.76</v>
      </c>
      <c r="G146" s="80">
        <f t="shared" si="7"/>
        <v>1.1616553846153848</v>
      </c>
    </row>
    <row r="147" spans="1:8" s="19" customFormat="1" x14ac:dyDescent="0.2">
      <c r="A147" s="104"/>
      <c r="B147" s="105"/>
      <c r="C147" s="28" t="s">
        <v>56</v>
      </c>
      <c r="D147" s="17" t="s">
        <v>13</v>
      </c>
      <c r="E147" s="60">
        <v>0</v>
      </c>
      <c r="F147" s="60">
        <v>0.02</v>
      </c>
      <c r="G147" s="80"/>
    </row>
    <row r="148" spans="1:8" s="19" customFormat="1" ht="25.5" x14ac:dyDescent="0.2">
      <c r="A148" s="104"/>
      <c r="B148" s="105"/>
      <c r="C148" s="28" t="s">
        <v>101</v>
      </c>
      <c r="D148" s="17" t="s">
        <v>100</v>
      </c>
      <c r="E148" s="60">
        <v>61360</v>
      </c>
      <c r="F148" s="60">
        <v>35138.559999999998</v>
      </c>
      <c r="G148" s="80">
        <f>F148/E148</f>
        <v>0.57266232073011725</v>
      </c>
    </row>
    <row r="149" spans="1:8" s="19" customFormat="1" ht="51" x14ac:dyDescent="0.2">
      <c r="A149" s="104"/>
      <c r="B149" s="105"/>
      <c r="C149" s="28" t="s">
        <v>180</v>
      </c>
      <c r="D149" s="68" t="s">
        <v>189</v>
      </c>
      <c r="E149" s="60">
        <v>143268.75</v>
      </c>
      <c r="F149" s="60">
        <v>143268.75</v>
      </c>
      <c r="G149" s="80">
        <v>0</v>
      </c>
    </row>
    <row r="150" spans="1:8" s="19" customFormat="1" x14ac:dyDescent="0.2">
      <c r="A150" s="104"/>
      <c r="B150" s="105"/>
      <c r="C150" s="28" t="s">
        <v>176</v>
      </c>
      <c r="D150" s="17" t="s">
        <v>186</v>
      </c>
      <c r="E150" s="60">
        <v>1975.28</v>
      </c>
      <c r="F150" s="60">
        <v>1975.27</v>
      </c>
      <c r="G150" s="80">
        <f t="shared" si="7"/>
        <v>0.99999493742659273</v>
      </c>
    </row>
    <row r="151" spans="1:8" x14ac:dyDescent="0.2">
      <c r="A151" s="56" t="s">
        <v>43</v>
      </c>
      <c r="B151" s="56"/>
      <c r="C151" s="97"/>
      <c r="D151" s="94" t="s">
        <v>44</v>
      </c>
      <c r="E151" s="70">
        <f>SUM(E152+E154)</f>
        <v>64566</v>
      </c>
      <c r="F151" s="70">
        <f>SUM(F152+F154)</f>
        <v>62486</v>
      </c>
      <c r="G151" s="95">
        <f t="shared" si="7"/>
        <v>0.96778490227054492</v>
      </c>
      <c r="H151" s="7"/>
    </row>
    <row r="152" spans="1:8" ht="25.5" x14ac:dyDescent="0.2">
      <c r="A152" s="56"/>
      <c r="B152" s="56">
        <v>85412</v>
      </c>
      <c r="C152" s="106"/>
      <c r="D152" s="94" t="s">
        <v>140</v>
      </c>
      <c r="E152" s="70">
        <f>E153</f>
        <v>26500</v>
      </c>
      <c r="F152" s="70">
        <f>F153</f>
        <v>24420</v>
      </c>
      <c r="G152" s="82">
        <f t="shared" si="7"/>
        <v>0.92150943396226415</v>
      </c>
    </row>
    <row r="153" spans="1:8" ht="15" customHeight="1" x14ac:dyDescent="0.2">
      <c r="A153" s="18"/>
      <c r="B153" s="18"/>
      <c r="C153" s="28" t="s">
        <v>54</v>
      </c>
      <c r="D153" s="17" t="s">
        <v>55</v>
      </c>
      <c r="E153" s="60">
        <v>26500</v>
      </c>
      <c r="F153" s="60">
        <v>24420</v>
      </c>
      <c r="G153" s="80">
        <f t="shared" si="7"/>
        <v>0.92150943396226415</v>
      </c>
    </row>
    <row r="154" spans="1:8" x14ac:dyDescent="0.2">
      <c r="A154" s="13"/>
      <c r="B154" s="13" t="s">
        <v>45</v>
      </c>
      <c r="C154" s="30"/>
      <c r="D154" s="15" t="s">
        <v>198</v>
      </c>
      <c r="E154" s="61">
        <f>E155+E156</f>
        <v>38066</v>
      </c>
      <c r="F154" s="61">
        <f>F155+F156</f>
        <v>38066</v>
      </c>
      <c r="G154" s="82">
        <f t="shared" si="7"/>
        <v>1</v>
      </c>
    </row>
    <row r="155" spans="1:8" ht="25.5" x14ac:dyDescent="0.2">
      <c r="A155" s="13"/>
      <c r="B155" s="13"/>
      <c r="C155" s="28" t="s">
        <v>101</v>
      </c>
      <c r="D155" s="17" t="s">
        <v>100</v>
      </c>
      <c r="E155" s="60">
        <v>36286</v>
      </c>
      <c r="F155" s="60">
        <v>36286</v>
      </c>
      <c r="G155" s="80">
        <f t="shared" si="7"/>
        <v>1</v>
      </c>
    </row>
    <row r="156" spans="1:8" ht="38.25" x14ac:dyDescent="0.2">
      <c r="A156" s="13"/>
      <c r="B156" s="13"/>
      <c r="C156" s="28" t="s">
        <v>166</v>
      </c>
      <c r="D156" s="17" t="s">
        <v>167</v>
      </c>
      <c r="E156" s="60">
        <v>1780</v>
      </c>
      <c r="F156" s="60">
        <v>1780</v>
      </c>
      <c r="G156" s="80">
        <f>F156/E156</f>
        <v>1</v>
      </c>
    </row>
    <row r="157" spans="1:8" x14ac:dyDescent="0.2">
      <c r="A157" s="13">
        <v>855</v>
      </c>
      <c r="B157" s="13"/>
      <c r="C157" s="28"/>
      <c r="D157" s="15" t="s">
        <v>181</v>
      </c>
      <c r="E157" s="61">
        <f>E158+E160+E165+E168</f>
        <v>3840822</v>
      </c>
      <c r="F157" s="61">
        <f>F158+F160+F165+F168</f>
        <v>3841655.51</v>
      </c>
      <c r="G157" s="82">
        <f t="shared" ref="G157:G169" si="8">F157/E157</f>
        <v>1.0002170134413935</v>
      </c>
    </row>
    <row r="158" spans="1:8" x14ac:dyDescent="0.2">
      <c r="A158" s="13"/>
      <c r="B158" s="13">
        <v>85501</v>
      </c>
      <c r="C158" s="28"/>
      <c r="D158" s="15" t="s">
        <v>190</v>
      </c>
      <c r="E158" s="61">
        <f>E159</f>
        <v>2253195</v>
      </c>
      <c r="F158" s="61">
        <f>F159</f>
        <v>2251405.8199999998</v>
      </c>
      <c r="G158" s="82">
        <f t="shared" si="8"/>
        <v>0.99920593645911682</v>
      </c>
    </row>
    <row r="159" spans="1:8" ht="51" x14ac:dyDescent="0.2">
      <c r="A159" s="13"/>
      <c r="B159" s="13"/>
      <c r="C159" s="28" t="s">
        <v>158</v>
      </c>
      <c r="D159" s="17" t="s">
        <v>191</v>
      </c>
      <c r="E159" s="60">
        <v>2253195</v>
      </c>
      <c r="F159" s="60">
        <v>2251405.8199999998</v>
      </c>
      <c r="G159" s="80">
        <f t="shared" si="8"/>
        <v>0.99920593645911682</v>
      </c>
    </row>
    <row r="160" spans="1:8" ht="38.25" x14ac:dyDescent="0.2">
      <c r="A160" s="13"/>
      <c r="B160" s="13">
        <v>85502</v>
      </c>
      <c r="C160" s="28"/>
      <c r="D160" s="15" t="s">
        <v>192</v>
      </c>
      <c r="E160" s="61">
        <f>SUM(E162:E164)</f>
        <v>1427840</v>
      </c>
      <c r="F160" s="61">
        <f>SUM(F161:F164)</f>
        <v>1432811.91</v>
      </c>
      <c r="G160" s="82">
        <f t="shared" si="8"/>
        <v>1.0034821198453607</v>
      </c>
    </row>
    <row r="161" spans="1:7" x14ac:dyDescent="0.2">
      <c r="A161" s="13"/>
      <c r="B161" s="13"/>
      <c r="C161" s="28" t="s">
        <v>56</v>
      </c>
      <c r="D161" s="17" t="s">
        <v>13</v>
      </c>
      <c r="E161" s="60">
        <v>0</v>
      </c>
      <c r="F161" s="60">
        <v>29.51</v>
      </c>
      <c r="G161" s="82"/>
    </row>
    <row r="162" spans="1:7" x14ac:dyDescent="0.2">
      <c r="A162" s="13"/>
      <c r="B162" s="13"/>
      <c r="C162" s="28" t="s">
        <v>179</v>
      </c>
      <c r="D162" s="17" t="s">
        <v>187</v>
      </c>
      <c r="E162" s="60">
        <v>1284</v>
      </c>
      <c r="F162" s="60">
        <v>2339.7399999999998</v>
      </c>
      <c r="G162" s="80">
        <f t="shared" si="8"/>
        <v>1.822227414330218</v>
      </c>
    </row>
    <row r="163" spans="1:7" ht="38.25" x14ac:dyDescent="0.2">
      <c r="A163" s="13"/>
      <c r="B163" s="13"/>
      <c r="C163" s="28" t="s">
        <v>59</v>
      </c>
      <c r="D163" s="17" t="s">
        <v>118</v>
      </c>
      <c r="E163" s="60">
        <v>1421256</v>
      </c>
      <c r="F163" s="60">
        <v>1421256</v>
      </c>
      <c r="G163" s="80">
        <f t="shared" si="8"/>
        <v>1</v>
      </c>
    </row>
    <row r="164" spans="1:7" ht="25.5" x14ac:dyDescent="0.2">
      <c r="A164" s="13"/>
      <c r="B164" s="13"/>
      <c r="C164" s="28" t="s">
        <v>60</v>
      </c>
      <c r="D164" s="17" t="s">
        <v>61</v>
      </c>
      <c r="E164" s="60">
        <v>5300</v>
      </c>
      <c r="F164" s="60">
        <v>9186.66</v>
      </c>
      <c r="G164" s="80">
        <f t="shared" si="8"/>
        <v>1.7333320754716981</v>
      </c>
    </row>
    <row r="165" spans="1:7" x14ac:dyDescent="0.2">
      <c r="A165" s="13"/>
      <c r="B165" s="13">
        <v>85503</v>
      </c>
      <c r="C165" s="28"/>
      <c r="D165" s="15" t="s">
        <v>193</v>
      </c>
      <c r="E165" s="61">
        <f>SUM(E166:E167)</f>
        <v>137</v>
      </c>
      <c r="F165" s="61">
        <f>SUM(F166:F167)</f>
        <v>139.33000000000001</v>
      </c>
      <c r="G165" s="82">
        <f t="shared" si="8"/>
        <v>1.0170072992700732</v>
      </c>
    </row>
    <row r="166" spans="1:7" ht="38.25" x14ac:dyDescent="0.2">
      <c r="A166" s="13"/>
      <c r="B166" s="13"/>
      <c r="C166" s="28" t="s">
        <v>59</v>
      </c>
      <c r="D166" s="17" t="s">
        <v>118</v>
      </c>
      <c r="E166" s="60">
        <v>137</v>
      </c>
      <c r="F166" s="60">
        <v>137</v>
      </c>
      <c r="G166" s="80">
        <f t="shared" si="8"/>
        <v>1</v>
      </c>
    </row>
    <row r="167" spans="1:7" ht="25.5" x14ac:dyDescent="0.2">
      <c r="A167" s="13"/>
      <c r="B167" s="13"/>
      <c r="C167" s="28" t="s">
        <v>60</v>
      </c>
      <c r="D167" s="17" t="s">
        <v>61</v>
      </c>
      <c r="E167" s="60">
        <v>0</v>
      </c>
      <c r="F167" s="60">
        <v>2.33</v>
      </c>
      <c r="G167" s="80"/>
    </row>
    <row r="168" spans="1:7" ht="28.5" customHeight="1" x14ac:dyDescent="0.2">
      <c r="A168" s="13"/>
      <c r="B168" s="13">
        <v>85504</v>
      </c>
      <c r="C168" s="28"/>
      <c r="D168" s="15" t="s">
        <v>206</v>
      </c>
      <c r="E168" s="61">
        <f>E169</f>
        <v>159650</v>
      </c>
      <c r="F168" s="61">
        <f>F169</f>
        <v>157298.45000000001</v>
      </c>
      <c r="G168" s="82">
        <f t="shared" si="8"/>
        <v>0.98527059191982469</v>
      </c>
    </row>
    <row r="169" spans="1:7" ht="34.5" customHeight="1" x14ac:dyDescent="0.2">
      <c r="A169" s="13"/>
      <c r="B169" s="13"/>
      <c r="C169" s="28" t="s">
        <v>59</v>
      </c>
      <c r="D169" s="17" t="s">
        <v>118</v>
      </c>
      <c r="E169" s="60">
        <v>159650</v>
      </c>
      <c r="F169" s="60">
        <v>157298.45000000001</v>
      </c>
      <c r="G169" s="80">
        <f t="shared" si="8"/>
        <v>0.98527059191982469</v>
      </c>
    </row>
    <row r="170" spans="1:7" ht="18" customHeight="1" x14ac:dyDescent="0.2">
      <c r="A170" s="56" t="s">
        <v>46</v>
      </c>
      <c r="B170" s="56"/>
      <c r="C170" s="93"/>
      <c r="D170" s="94" t="s">
        <v>47</v>
      </c>
      <c r="E170" s="70">
        <f>SUM(E171+E178+E180+E182)</f>
        <v>947379.05</v>
      </c>
      <c r="F170" s="70">
        <f>SUM(F171+F176+F178+F180+F182)</f>
        <v>917183.24</v>
      </c>
      <c r="G170" s="95">
        <f t="shared" si="7"/>
        <v>0.96812700259732354</v>
      </c>
    </row>
    <row r="171" spans="1:7" ht="16.5" customHeight="1" x14ac:dyDescent="0.2">
      <c r="A171" s="56"/>
      <c r="B171" s="56">
        <v>90002</v>
      </c>
      <c r="C171" s="93"/>
      <c r="D171" s="94" t="s">
        <v>133</v>
      </c>
      <c r="E171" s="70">
        <f>SUM(E172:E175)</f>
        <v>937979.05</v>
      </c>
      <c r="F171" s="70">
        <f>SUM(F172:F175)</f>
        <v>910194.58</v>
      </c>
      <c r="G171" s="107">
        <f t="shared" si="7"/>
        <v>0.97037836825886459</v>
      </c>
    </row>
    <row r="172" spans="1:7" ht="25.5" x14ac:dyDescent="0.2">
      <c r="A172" s="56"/>
      <c r="B172" s="56"/>
      <c r="C172" s="106" t="s">
        <v>90</v>
      </c>
      <c r="D172" s="108" t="s">
        <v>91</v>
      </c>
      <c r="E172" s="71">
        <v>924000</v>
      </c>
      <c r="F172" s="71">
        <v>899215.06</v>
      </c>
      <c r="G172" s="107">
        <f t="shared" si="7"/>
        <v>0.97317647186147194</v>
      </c>
    </row>
    <row r="173" spans="1:7" ht="25.5" x14ac:dyDescent="0.2">
      <c r="A173" s="56"/>
      <c r="B173" s="56"/>
      <c r="C173" s="28" t="s">
        <v>174</v>
      </c>
      <c r="D173" s="21" t="s">
        <v>184</v>
      </c>
      <c r="E173" s="71">
        <v>2000</v>
      </c>
      <c r="F173" s="71">
        <v>1630.46</v>
      </c>
      <c r="G173" s="107">
        <f t="shared" si="7"/>
        <v>0.81523000000000001</v>
      </c>
    </row>
    <row r="174" spans="1:7" x14ac:dyDescent="0.2">
      <c r="A174" s="56"/>
      <c r="B174" s="56"/>
      <c r="C174" s="28" t="s">
        <v>69</v>
      </c>
      <c r="D174" s="21" t="s">
        <v>78</v>
      </c>
      <c r="E174" s="71">
        <v>0</v>
      </c>
      <c r="F174" s="71">
        <v>1061.83</v>
      </c>
      <c r="G174" s="107"/>
    </row>
    <row r="175" spans="1:7" ht="25.5" x14ac:dyDescent="0.2">
      <c r="A175" s="56"/>
      <c r="B175" s="56"/>
      <c r="C175" s="28" t="s">
        <v>207</v>
      </c>
      <c r="D175" s="21" t="s">
        <v>208</v>
      </c>
      <c r="E175" s="71">
        <v>11979.05</v>
      </c>
      <c r="F175" s="71">
        <v>8287.23</v>
      </c>
      <c r="G175" s="107">
        <f t="shared" si="7"/>
        <v>0.6918102854566931</v>
      </c>
    </row>
    <row r="176" spans="1:7" x14ac:dyDescent="0.2">
      <c r="A176" s="56"/>
      <c r="B176" s="56">
        <v>90004</v>
      </c>
      <c r="C176" s="28"/>
      <c r="D176" s="15" t="s">
        <v>134</v>
      </c>
      <c r="E176" s="70">
        <f>E177</f>
        <v>0</v>
      </c>
      <c r="F176" s="70">
        <f>F177</f>
        <v>200</v>
      </c>
      <c r="G176" s="95">
        <v>0</v>
      </c>
    </row>
    <row r="177" spans="1:25" x14ac:dyDescent="0.2">
      <c r="A177" s="56"/>
      <c r="B177" s="56"/>
      <c r="C177" s="28" t="s">
        <v>57</v>
      </c>
      <c r="D177" s="67" t="s">
        <v>58</v>
      </c>
      <c r="E177" s="71">
        <v>0</v>
      </c>
      <c r="F177" s="71">
        <v>200</v>
      </c>
      <c r="G177" s="107">
        <v>0</v>
      </c>
    </row>
    <row r="178" spans="1:25" x14ac:dyDescent="0.2">
      <c r="A178" s="56"/>
      <c r="B178" s="56">
        <v>90015</v>
      </c>
      <c r="C178" s="28"/>
      <c r="D178" s="15" t="s">
        <v>168</v>
      </c>
      <c r="E178" s="70">
        <f>E179</f>
        <v>3000</v>
      </c>
      <c r="F178" s="70">
        <f>F179</f>
        <v>2987.24</v>
      </c>
      <c r="G178" s="95">
        <v>0</v>
      </c>
    </row>
    <row r="179" spans="1:25" x14ac:dyDescent="0.2">
      <c r="A179" s="56"/>
      <c r="B179" s="56"/>
      <c r="C179" s="28" t="s">
        <v>175</v>
      </c>
      <c r="D179" s="17" t="s">
        <v>185</v>
      </c>
      <c r="E179" s="71">
        <v>3000</v>
      </c>
      <c r="F179" s="71">
        <v>2987.24</v>
      </c>
      <c r="G179" s="107">
        <v>0</v>
      </c>
    </row>
    <row r="180" spans="1:25" ht="25.5" x14ac:dyDescent="0.2">
      <c r="A180" s="13"/>
      <c r="B180" s="13">
        <v>90019</v>
      </c>
      <c r="C180" s="14"/>
      <c r="D180" s="15" t="s">
        <v>125</v>
      </c>
      <c r="E180" s="61">
        <f>SUM(E181)</f>
        <v>6000</v>
      </c>
      <c r="F180" s="61">
        <f>F181</f>
        <v>3629.31</v>
      </c>
      <c r="G180" s="82">
        <f t="shared" ref="G180:G181" si="9">F180/E180</f>
        <v>0.60488500000000001</v>
      </c>
      <c r="Y180" s="59"/>
    </row>
    <row r="181" spans="1:25" ht="20.25" customHeight="1" x14ac:dyDescent="0.2">
      <c r="A181" s="18"/>
      <c r="B181" s="18"/>
      <c r="C181" s="28" t="s">
        <v>62</v>
      </c>
      <c r="D181" s="17" t="s">
        <v>63</v>
      </c>
      <c r="E181" s="60">
        <v>6000</v>
      </c>
      <c r="F181" s="60">
        <v>3629.31</v>
      </c>
      <c r="G181" s="80">
        <f t="shared" si="9"/>
        <v>0.60488500000000001</v>
      </c>
    </row>
    <row r="182" spans="1:25" ht="25.5" x14ac:dyDescent="0.2">
      <c r="A182" s="13"/>
      <c r="B182" s="13">
        <v>90020</v>
      </c>
      <c r="C182" s="30"/>
      <c r="D182" s="15" t="s">
        <v>145</v>
      </c>
      <c r="E182" s="61">
        <f>E183</f>
        <v>400</v>
      </c>
      <c r="F182" s="61">
        <f>F183</f>
        <v>172.11</v>
      </c>
      <c r="G182" s="82">
        <f>F182/E182</f>
        <v>0.43027500000000002</v>
      </c>
    </row>
    <row r="183" spans="1:25" ht="20.25" customHeight="1" x14ac:dyDescent="0.2">
      <c r="A183" s="18"/>
      <c r="B183" s="18"/>
      <c r="C183" s="28" t="s">
        <v>143</v>
      </c>
      <c r="D183" s="17" t="s">
        <v>144</v>
      </c>
      <c r="E183" s="60">
        <v>400</v>
      </c>
      <c r="F183" s="60">
        <v>172.11</v>
      </c>
      <c r="G183" s="80">
        <f>F183/E183</f>
        <v>0.43027500000000002</v>
      </c>
    </row>
    <row r="184" spans="1:25" ht="26.25" customHeight="1" x14ac:dyDescent="0.2">
      <c r="A184" s="13">
        <v>921</v>
      </c>
      <c r="B184" s="32"/>
      <c r="C184" s="28"/>
      <c r="D184" s="62" t="s">
        <v>160</v>
      </c>
      <c r="E184" s="61">
        <f>E187</f>
        <v>850</v>
      </c>
      <c r="F184" s="61">
        <f>F187</f>
        <v>857.1</v>
      </c>
      <c r="G184" s="82">
        <f t="shared" ref="G184:G187" si="10">F184/E184</f>
        <v>1.0083529411764707</v>
      </c>
    </row>
    <row r="185" spans="1:25" ht="18" hidden="1" customHeight="1" x14ac:dyDescent="0.2">
      <c r="A185" s="18"/>
      <c r="B185" s="32">
        <v>92106</v>
      </c>
      <c r="C185" s="28"/>
      <c r="D185" s="62" t="s">
        <v>161</v>
      </c>
      <c r="E185" s="61">
        <f>E186</f>
        <v>0</v>
      </c>
      <c r="F185" s="61">
        <f>F186</f>
        <v>0</v>
      </c>
      <c r="G185" s="82" t="e">
        <f t="shared" si="10"/>
        <v>#DIV/0!</v>
      </c>
    </row>
    <row r="186" spans="1:25" hidden="1" x14ac:dyDescent="0.2">
      <c r="A186" s="18"/>
      <c r="B186" s="32"/>
      <c r="C186" s="28" t="s">
        <v>175</v>
      </c>
      <c r="D186" s="17" t="s">
        <v>185</v>
      </c>
      <c r="E186" s="60">
        <v>0</v>
      </c>
      <c r="F186" s="60">
        <v>0</v>
      </c>
      <c r="G186" s="82" t="e">
        <f t="shared" si="10"/>
        <v>#DIV/0!</v>
      </c>
    </row>
    <row r="187" spans="1:25" x14ac:dyDescent="0.2">
      <c r="A187" s="18"/>
      <c r="B187" s="32">
        <v>92195</v>
      </c>
      <c r="C187" s="28"/>
      <c r="D187" s="15" t="s">
        <v>22</v>
      </c>
      <c r="E187" s="61">
        <f>E188+E189</f>
        <v>850</v>
      </c>
      <c r="F187" s="61">
        <f>F188+F189</f>
        <v>857.1</v>
      </c>
      <c r="G187" s="82">
        <f t="shared" si="10"/>
        <v>1.0083529411764707</v>
      </c>
    </row>
    <row r="188" spans="1:25" x14ac:dyDescent="0.2">
      <c r="A188" s="18"/>
      <c r="B188" s="32"/>
      <c r="C188" s="28" t="s">
        <v>56</v>
      </c>
      <c r="D188" s="17" t="s">
        <v>13</v>
      </c>
      <c r="E188" s="60">
        <v>0</v>
      </c>
      <c r="F188" s="60">
        <v>14</v>
      </c>
      <c r="G188" s="82"/>
    </row>
    <row r="189" spans="1:25" x14ac:dyDescent="0.2">
      <c r="A189" s="18"/>
      <c r="B189" s="32"/>
      <c r="C189" s="28" t="s">
        <v>176</v>
      </c>
      <c r="D189" s="17" t="s">
        <v>186</v>
      </c>
      <c r="E189" s="60">
        <v>850</v>
      </c>
      <c r="F189" s="60">
        <v>843.1</v>
      </c>
      <c r="G189" s="82">
        <f t="shared" ref="G189" si="11">F189/E189</f>
        <v>0.99188235294117655</v>
      </c>
    </row>
    <row r="190" spans="1:25" x14ac:dyDescent="0.2">
      <c r="A190" s="13">
        <v>926</v>
      </c>
      <c r="B190" s="103"/>
      <c r="C190" s="106"/>
      <c r="D190" s="109" t="s">
        <v>146</v>
      </c>
      <c r="E190" s="70">
        <f>E191+E196</f>
        <v>137512.38</v>
      </c>
      <c r="F190" s="70">
        <f>F191+F196</f>
        <v>138356.66</v>
      </c>
      <c r="G190" s="110">
        <f>F190/E190</f>
        <v>1.0061396653886727</v>
      </c>
    </row>
    <row r="191" spans="1:25" x14ac:dyDescent="0.2">
      <c r="A191" s="18"/>
      <c r="B191" s="32">
        <v>92601</v>
      </c>
      <c r="C191" s="28"/>
      <c r="D191" s="62" t="s">
        <v>162</v>
      </c>
      <c r="E191" s="61">
        <f>SUM(E192:E195)</f>
        <v>121312.38</v>
      </c>
      <c r="F191" s="61">
        <f>SUM(F192:F195)</f>
        <v>122084.78</v>
      </c>
      <c r="G191" s="82">
        <f>F191/E191</f>
        <v>1.0063670336036601</v>
      </c>
    </row>
    <row r="192" spans="1:25" ht="18" customHeight="1" x14ac:dyDescent="0.2">
      <c r="A192" s="56"/>
      <c r="B192" s="32"/>
      <c r="C192" s="28" t="s">
        <v>50</v>
      </c>
      <c r="D192" s="17" t="s">
        <v>119</v>
      </c>
      <c r="E192" s="60">
        <v>120000</v>
      </c>
      <c r="F192" s="60">
        <v>119546.31</v>
      </c>
      <c r="G192" s="80">
        <f>F192/E192</f>
        <v>0.99621925</v>
      </c>
    </row>
    <row r="193" spans="1:7" ht="18" customHeight="1" x14ac:dyDescent="0.2">
      <c r="A193" s="18"/>
      <c r="B193" s="32"/>
      <c r="C193" s="28" t="s">
        <v>54</v>
      </c>
      <c r="D193" s="17" t="s">
        <v>55</v>
      </c>
      <c r="E193" s="60">
        <v>0</v>
      </c>
      <c r="F193" s="60">
        <v>1093.02</v>
      </c>
      <c r="G193" s="80"/>
    </row>
    <row r="194" spans="1:7" x14ac:dyDescent="0.2">
      <c r="A194" s="18"/>
      <c r="B194" s="32"/>
      <c r="C194" s="28" t="s">
        <v>56</v>
      </c>
      <c r="D194" s="17" t="s">
        <v>13</v>
      </c>
      <c r="E194" s="60">
        <v>0</v>
      </c>
      <c r="F194" s="60">
        <v>126.97</v>
      </c>
      <c r="G194" s="80">
        <v>0</v>
      </c>
    </row>
    <row r="195" spans="1:7" ht="18" customHeight="1" x14ac:dyDescent="0.2">
      <c r="A195" s="18"/>
      <c r="B195" s="32"/>
      <c r="C195" s="28" t="s">
        <v>175</v>
      </c>
      <c r="D195" s="17" t="s">
        <v>185</v>
      </c>
      <c r="E195" s="74">
        <v>1312.38</v>
      </c>
      <c r="F195" s="74">
        <v>1318.48</v>
      </c>
      <c r="G195" s="78">
        <v>0</v>
      </c>
    </row>
    <row r="196" spans="1:7" ht="18" customHeight="1" x14ac:dyDescent="0.2">
      <c r="A196" s="18"/>
      <c r="B196" s="32">
        <v>92605</v>
      </c>
      <c r="C196" s="28"/>
      <c r="D196" s="62" t="s">
        <v>169</v>
      </c>
      <c r="E196" s="81">
        <f>E197+E198+E199</f>
        <v>16200</v>
      </c>
      <c r="F196" s="81">
        <f>F197+F198+F199</f>
        <v>16271.880000000001</v>
      </c>
      <c r="G196" s="79">
        <f>F196/E196</f>
        <v>1.004437037037037</v>
      </c>
    </row>
    <row r="197" spans="1:7" ht="18" customHeight="1" x14ac:dyDescent="0.2">
      <c r="A197" s="18"/>
      <c r="B197" s="32"/>
      <c r="C197" s="28" t="s">
        <v>54</v>
      </c>
      <c r="D197" s="17" t="s">
        <v>55</v>
      </c>
      <c r="E197" s="74">
        <v>8000</v>
      </c>
      <c r="F197" s="74">
        <v>8071.88</v>
      </c>
      <c r="G197" s="79">
        <f>F197/E197</f>
        <v>1.008985</v>
      </c>
    </row>
    <row r="198" spans="1:7" x14ac:dyDescent="0.2">
      <c r="A198" s="18"/>
      <c r="B198" s="32"/>
      <c r="C198" s="28" t="s">
        <v>137</v>
      </c>
      <c r="D198" s="67" t="s">
        <v>141</v>
      </c>
      <c r="E198" s="74">
        <v>7000</v>
      </c>
      <c r="F198" s="74">
        <v>7000</v>
      </c>
      <c r="G198" s="78">
        <f>F198/E198</f>
        <v>1</v>
      </c>
    </row>
    <row r="199" spans="1:7" ht="25.5" x14ac:dyDescent="0.2">
      <c r="A199" s="18"/>
      <c r="B199" s="32"/>
      <c r="C199" s="28" t="s">
        <v>209</v>
      </c>
      <c r="D199" s="68" t="s">
        <v>210</v>
      </c>
      <c r="E199" s="74">
        <v>1200</v>
      </c>
      <c r="F199" s="74">
        <v>1200</v>
      </c>
      <c r="G199" s="78">
        <f>F199/E199</f>
        <v>1</v>
      </c>
    </row>
    <row r="200" spans="1:7" ht="15.75" x14ac:dyDescent="0.2">
      <c r="A200" s="18"/>
      <c r="B200" s="111"/>
      <c r="C200" s="111"/>
      <c r="D200" s="111" t="s">
        <v>163</v>
      </c>
      <c r="E200" s="112">
        <f>SUM(E10+E16+E27+E30+E49+E54+E57+E62+E94+E100+E119+E123+E151+E170+E184+E190+E157)</f>
        <v>26772355.419999998</v>
      </c>
      <c r="F200" s="112">
        <f>SUM(F10+F13+F16+F27+F30+F49+F54+F57+F62+F94+F100+F119+F123+F151+F170+F184+F190+F157)</f>
        <v>27450891.090000004</v>
      </c>
      <c r="G200" s="113">
        <f>F200/E200</f>
        <v>1.0253446385032343</v>
      </c>
    </row>
    <row r="201" spans="1:7" ht="15.75" x14ac:dyDescent="0.25">
      <c r="A201" s="18"/>
      <c r="B201" s="114"/>
      <c r="C201" s="114"/>
      <c r="D201" s="114"/>
      <c r="E201" s="114"/>
      <c r="F201" s="114"/>
      <c r="G201" s="114"/>
    </row>
    <row r="202" spans="1:7" x14ac:dyDescent="0.2">
      <c r="A202" s="13">
        <v>700</v>
      </c>
      <c r="B202" s="56"/>
      <c r="C202" s="93"/>
      <c r="D202" s="94" t="s">
        <v>10</v>
      </c>
      <c r="E202" s="70">
        <f>E203</f>
        <v>1419362.03</v>
      </c>
      <c r="F202" s="70">
        <f>F203</f>
        <v>542918.81999999995</v>
      </c>
      <c r="G202" s="95">
        <f>F202/E202</f>
        <v>0.38250904880131248</v>
      </c>
    </row>
    <row r="203" spans="1:7" ht="37.5" customHeight="1" x14ac:dyDescent="0.2">
      <c r="A203" s="18"/>
      <c r="B203" s="13" t="s">
        <v>11</v>
      </c>
      <c r="C203" s="14"/>
      <c r="D203" s="15" t="s">
        <v>12</v>
      </c>
      <c r="E203" s="61">
        <f>SUM(E204:E206)</f>
        <v>1419362.03</v>
      </c>
      <c r="F203" s="61">
        <f>SUM(F204:F206)</f>
        <v>542918.81999999995</v>
      </c>
      <c r="G203" s="82">
        <f>F203/E203</f>
        <v>0.38250904880131248</v>
      </c>
    </row>
    <row r="204" spans="1:7" ht="25.5" x14ac:dyDescent="0.2">
      <c r="A204" s="56"/>
      <c r="B204" s="73"/>
      <c r="C204" s="28" t="s">
        <v>51</v>
      </c>
      <c r="D204" s="17" t="s">
        <v>104</v>
      </c>
      <c r="E204" s="60">
        <v>15000</v>
      </c>
      <c r="F204" s="60">
        <v>9252.75</v>
      </c>
      <c r="G204" s="80">
        <f>F204/E204</f>
        <v>0.61685000000000001</v>
      </c>
    </row>
    <row r="205" spans="1:7" ht="25.5" x14ac:dyDescent="0.2">
      <c r="A205" s="13"/>
      <c r="B205" s="73"/>
      <c r="C205" s="28" t="s">
        <v>52</v>
      </c>
      <c r="D205" s="17" t="s">
        <v>53</v>
      </c>
      <c r="E205" s="60">
        <v>800000</v>
      </c>
      <c r="F205" s="60">
        <v>314480.98</v>
      </c>
      <c r="G205" s="80">
        <f>F205/E205</f>
        <v>0.393101225</v>
      </c>
    </row>
    <row r="206" spans="1:7" ht="51" x14ac:dyDescent="0.2">
      <c r="A206" s="72"/>
      <c r="B206" s="73"/>
      <c r="C206" s="28" t="s">
        <v>177</v>
      </c>
      <c r="D206" s="17" t="s">
        <v>197</v>
      </c>
      <c r="E206" s="115">
        <v>604362.03</v>
      </c>
      <c r="F206" s="74">
        <v>219185.09</v>
      </c>
      <c r="G206" s="78">
        <f>F206/E206</f>
        <v>0.36267184091627991</v>
      </c>
    </row>
    <row r="207" spans="1:7" x14ac:dyDescent="0.2">
      <c r="A207" s="85">
        <v>750</v>
      </c>
      <c r="B207" s="56"/>
      <c r="C207" s="97"/>
      <c r="D207" s="94" t="s">
        <v>19</v>
      </c>
      <c r="E207" s="116">
        <f>E208</f>
        <v>642955</v>
      </c>
      <c r="F207" s="116">
        <f>F208</f>
        <v>642955</v>
      </c>
      <c r="G207" s="79">
        <f t="shared" ref="G207:G212" si="12">F207/E207</f>
        <v>1</v>
      </c>
    </row>
    <row r="208" spans="1:7" x14ac:dyDescent="0.2">
      <c r="A208" s="72"/>
      <c r="B208" s="32">
        <v>75095</v>
      </c>
      <c r="C208" s="30"/>
      <c r="D208" s="15" t="s">
        <v>22</v>
      </c>
      <c r="E208" s="116">
        <f>E209</f>
        <v>642955</v>
      </c>
      <c r="F208" s="116">
        <f>F209</f>
        <v>642955</v>
      </c>
      <c r="G208" s="79">
        <f t="shared" si="12"/>
        <v>1</v>
      </c>
    </row>
    <row r="209" spans="1:7" ht="51" x14ac:dyDescent="0.2">
      <c r="A209" s="56"/>
      <c r="B209" s="73"/>
      <c r="C209" s="28" t="s">
        <v>177</v>
      </c>
      <c r="D209" s="17" t="s">
        <v>197</v>
      </c>
      <c r="E209" s="115">
        <v>642955</v>
      </c>
      <c r="F209" s="74">
        <v>642955</v>
      </c>
      <c r="G209" s="78">
        <f t="shared" si="12"/>
        <v>1</v>
      </c>
    </row>
    <row r="210" spans="1:7" x14ac:dyDescent="0.2">
      <c r="A210" s="85">
        <v>852</v>
      </c>
      <c r="B210" s="56"/>
      <c r="C210" s="97"/>
      <c r="D210" s="94" t="s">
        <v>37</v>
      </c>
      <c r="E210" s="116">
        <f>E211</f>
        <v>150000</v>
      </c>
      <c r="F210" s="116">
        <f>F211</f>
        <v>150000</v>
      </c>
      <c r="G210" s="79">
        <f t="shared" si="12"/>
        <v>1</v>
      </c>
    </row>
    <row r="211" spans="1:7" x14ac:dyDescent="0.2">
      <c r="A211" s="72"/>
      <c r="B211" s="105">
        <v>85295</v>
      </c>
      <c r="C211" s="26"/>
      <c r="D211" s="69" t="s">
        <v>22</v>
      </c>
      <c r="E211" s="116">
        <f>E212</f>
        <v>150000</v>
      </c>
      <c r="F211" s="116">
        <f>F212</f>
        <v>150000</v>
      </c>
      <c r="G211" s="79">
        <f t="shared" si="12"/>
        <v>1</v>
      </c>
    </row>
    <row r="212" spans="1:7" ht="38.25" x14ac:dyDescent="0.2">
      <c r="A212" s="56"/>
      <c r="B212" s="73"/>
      <c r="C212" s="28" t="s">
        <v>178</v>
      </c>
      <c r="D212" s="17" t="s">
        <v>196</v>
      </c>
      <c r="E212" s="115">
        <v>150000</v>
      </c>
      <c r="F212" s="74">
        <v>150000</v>
      </c>
      <c r="G212" s="78">
        <f t="shared" si="12"/>
        <v>1</v>
      </c>
    </row>
    <row r="213" spans="1:7" x14ac:dyDescent="0.2">
      <c r="A213" s="56">
        <v>900</v>
      </c>
      <c r="B213" s="56"/>
      <c r="C213" s="93"/>
      <c r="D213" s="94" t="s">
        <v>47</v>
      </c>
      <c r="E213" s="70">
        <f>E214+E217+E219</f>
        <v>670312</v>
      </c>
      <c r="F213" s="70">
        <f>F214+F217+F219</f>
        <v>434760.89</v>
      </c>
      <c r="G213" s="95">
        <f t="shared" ref="G213" si="13">F213/E213</f>
        <v>0.64859481853226564</v>
      </c>
    </row>
    <row r="214" spans="1:7" x14ac:dyDescent="0.2">
      <c r="A214" s="56"/>
      <c r="B214" s="56">
        <v>90004</v>
      </c>
      <c r="C214" s="93"/>
      <c r="D214" s="94" t="s">
        <v>134</v>
      </c>
      <c r="E214" s="70">
        <f>E215+E216</f>
        <v>287312</v>
      </c>
      <c r="F214" s="70">
        <f>F215+F216</f>
        <v>182150</v>
      </c>
      <c r="G214" s="95"/>
    </row>
    <row r="215" spans="1:7" ht="51" x14ac:dyDescent="0.2">
      <c r="A215" s="56"/>
      <c r="B215" s="56"/>
      <c r="C215" s="28" t="s">
        <v>177</v>
      </c>
      <c r="D215" s="17" t="s">
        <v>197</v>
      </c>
      <c r="E215" s="70">
        <v>105162</v>
      </c>
      <c r="F215" s="70">
        <v>0</v>
      </c>
      <c r="G215" s="95"/>
    </row>
    <row r="216" spans="1:7" ht="51" x14ac:dyDescent="0.2">
      <c r="A216" s="56"/>
      <c r="B216" s="56"/>
      <c r="C216" s="57">
        <v>6280</v>
      </c>
      <c r="D216" s="17" t="s">
        <v>159</v>
      </c>
      <c r="E216" s="70">
        <v>182150</v>
      </c>
      <c r="F216" s="70">
        <v>182150</v>
      </c>
      <c r="G216" s="95">
        <f t="shared" ref="G216:G223" si="14">F216/E216</f>
        <v>1</v>
      </c>
    </row>
    <row r="217" spans="1:7" x14ac:dyDescent="0.2">
      <c r="A217" s="72"/>
      <c r="B217" s="56">
        <v>90005</v>
      </c>
      <c r="C217" s="57"/>
      <c r="D217" s="15" t="s">
        <v>142</v>
      </c>
      <c r="E217" s="70">
        <f>E218</f>
        <v>378000</v>
      </c>
      <c r="F217" s="70">
        <f>F218</f>
        <v>250962.75</v>
      </c>
      <c r="G217" s="95">
        <f t="shared" si="14"/>
        <v>0.66392261904761907</v>
      </c>
    </row>
    <row r="218" spans="1:7" ht="51" x14ac:dyDescent="0.2">
      <c r="A218" s="56"/>
      <c r="B218" s="56"/>
      <c r="C218" s="57">
        <v>6280</v>
      </c>
      <c r="D218" s="17" t="s">
        <v>159</v>
      </c>
      <c r="E218" s="71">
        <v>378000</v>
      </c>
      <c r="F218" s="71">
        <v>250962.75</v>
      </c>
      <c r="G218" s="107">
        <f t="shared" si="14"/>
        <v>0.66392261904761907</v>
      </c>
    </row>
    <row r="219" spans="1:7" x14ac:dyDescent="0.2">
      <c r="A219" s="75"/>
      <c r="B219" s="32">
        <v>90095</v>
      </c>
      <c r="C219" s="30"/>
      <c r="D219" s="15" t="s">
        <v>22</v>
      </c>
      <c r="E219" s="61">
        <f>E220</f>
        <v>5000</v>
      </c>
      <c r="F219" s="61">
        <f>F220</f>
        <v>1648.14</v>
      </c>
      <c r="G219" s="82">
        <f t="shared" si="14"/>
        <v>0.32962800000000003</v>
      </c>
    </row>
    <row r="220" spans="1:7" x14ac:dyDescent="0.2">
      <c r="A220" s="75"/>
      <c r="B220" s="44"/>
      <c r="C220" s="28" t="s">
        <v>64</v>
      </c>
      <c r="D220" s="17" t="s">
        <v>65</v>
      </c>
      <c r="E220" s="60">
        <v>5000</v>
      </c>
      <c r="F220" s="60">
        <v>1648.14</v>
      </c>
      <c r="G220" s="80">
        <f t="shared" si="14"/>
        <v>0.32962800000000003</v>
      </c>
    </row>
    <row r="221" spans="1:7" x14ac:dyDescent="0.2">
      <c r="A221" s="86">
        <v>921</v>
      </c>
      <c r="B221" s="32"/>
      <c r="C221" s="28"/>
      <c r="D221" s="62" t="s">
        <v>160</v>
      </c>
      <c r="E221" s="61">
        <f>E222</f>
        <v>190167</v>
      </c>
      <c r="F221" s="61">
        <f>F222</f>
        <v>190167</v>
      </c>
      <c r="G221" s="82">
        <f t="shared" si="14"/>
        <v>1</v>
      </c>
    </row>
    <row r="222" spans="1:7" x14ac:dyDescent="0.2">
      <c r="A222" s="75"/>
      <c r="B222" s="32">
        <v>92120</v>
      </c>
      <c r="C222" s="28"/>
      <c r="D222" s="15" t="s">
        <v>195</v>
      </c>
      <c r="E222" s="61">
        <f>SUM(E223:E223)</f>
        <v>190167</v>
      </c>
      <c r="F222" s="61">
        <f>SUM(F223:F223)</f>
        <v>190167</v>
      </c>
      <c r="G222" s="82">
        <f t="shared" si="14"/>
        <v>1</v>
      </c>
    </row>
    <row r="223" spans="1:7" ht="51" x14ac:dyDescent="0.2">
      <c r="A223" s="13"/>
      <c r="B223" s="44"/>
      <c r="C223" s="28" t="s">
        <v>182</v>
      </c>
      <c r="D223" s="17" t="s">
        <v>194</v>
      </c>
      <c r="E223" s="60">
        <v>190167</v>
      </c>
      <c r="F223" s="60">
        <v>190167</v>
      </c>
      <c r="G223" s="80">
        <f t="shared" si="14"/>
        <v>1</v>
      </c>
    </row>
    <row r="224" spans="1:7" x14ac:dyDescent="0.2">
      <c r="A224" s="86">
        <v>926</v>
      </c>
      <c r="B224" s="103"/>
      <c r="C224" s="106"/>
      <c r="D224" s="109" t="s">
        <v>146</v>
      </c>
      <c r="E224" s="70">
        <f>E225+E228</f>
        <v>1497400</v>
      </c>
      <c r="F224" s="70">
        <f>F225+F228</f>
        <v>1495787.83</v>
      </c>
      <c r="G224" s="110">
        <f t="shared" ref="G224:G231" si="15">F224/E224</f>
        <v>0.99892335381327635</v>
      </c>
    </row>
    <row r="225" spans="1:7" x14ac:dyDescent="0.2">
      <c r="A225" s="75"/>
      <c r="B225" s="32">
        <v>92601</v>
      </c>
      <c r="C225" s="28"/>
      <c r="D225" s="62" t="s">
        <v>162</v>
      </c>
      <c r="E225" s="61">
        <f>E227+E226</f>
        <v>1355000</v>
      </c>
      <c r="F225" s="61">
        <f>F227+F226</f>
        <v>1354065.04</v>
      </c>
      <c r="G225" s="82">
        <f t="shared" si="15"/>
        <v>0.99930999261992626</v>
      </c>
    </row>
    <row r="226" spans="1:7" x14ac:dyDescent="0.2">
      <c r="A226" s="75"/>
      <c r="B226" s="32"/>
      <c r="C226" s="28" t="s">
        <v>64</v>
      </c>
      <c r="D226" s="17" t="s">
        <v>65</v>
      </c>
      <c r="E226" s="60">
        <v>5000</v>
      </c>
      <c r="F226" s="60">
        <v>4065.04</v>
      </c>
      <c r="G226" s="82">
        <f t="shared" si="15"/>
        <v>0.81300799999999995</v>
      </c>
    </row>
    <row r="227" spans="1:7" ht="38.25" x14ac:dyDescent="0.2">
      <c r="A227" s="56"/>
      <c r="B227" s="44"/>
      <c r="C227" s="28" t="s">
        <v>135</v>
      </c>
      <c r="D227" s="17" t="s">
        <v>138</v>
      </c>
      <c r="E227" s="74">
        <v>1350000</v>
      </c>
      <c r="F227" s="74">
        <v>1350000</v>
      </c>
      <c r="G227" s="80">
        <f t="shared" si="15"/>
        <v>1</v>
      </c>
    </row>
    <row r="228" spans="1:7" x14ac:dyDescent="0.2">
      <c r="A228" s="18"/>
      <c r="B228" s="32">
        <v>92695</v>
      </c>
      <c r="C228" s="28"/>
      <c r="D228" s="15" t="s">
        <v>22</v>
      </c>
      <c r="E228" s="81">
        <f>E229</f>
        <v>142400</v>
      </c>
      <c r="F228" s="81">
        <f>F229</f>
        <v>141722.79</v>
      </c>
      <c r="G228" s="82">
        <f t="shared" si="15"/>
        <v>0.99524431179775286</v>
      </c>
    </row>
    <row r="229" spans="1:7" ht="38.25" x14ac:dyDescent="0.2">
      <c r="A229" s="75"/>
      <c r="B229" s="44"/>
      <c r="C229" s="28" t="s">
        <v>170</v>
      </c>
      <c r="D229" s="17" t="s">
        <v>171</v>
      </c>
      <c r="E229" s="74">
        <v>142400</v>
      </c>
      <c r="F229" s="74">
        <v>141722.79</v>
      </c>
      <c r="G229" s="80">
        <f t="shared" si="15"/>
        <v>0.99524431179775286</v>
      </c>
    </row>
    <row r="230" spans="1:7" ht="15.75" x14ac:dyDescent="0.2">
      <c r="A230" s="75"/>
      <c r="B230" s="117"/>
      <c r="C230" s="117"/>
      <c r="D230" s="117" t="s">
        <v>164</v>
      </c>
      <c r="E230" s="76">
        <f>SUM(E202,E207,E210,E213,E221,E224)</f>
        <v>4570196.03</v>
      </c>
      <c r="F230" s="76">
        <f>SUM(F202,F207,F210,F213,F221,F224)</f>
        <v>3456589.54</v>
      </c>
      <c r="G230" s="77">
        <f t="shared" si="15"/>
        <v>0.75633288316518887</v>
      </c>
    </row>
    <row r="231" spans="1:7" ht="15.75" x14ac:dyDescent="0.25">
      <c r="A231" s="75"/>
      <c r="B231" s="84"/>
      <c r="C231" s="84"/>
      <c r="D231" s="84" t="s">
        <v>165</v>
      </c>
      <c r="E231" s="76">
        <f>E200+E230</f>
        <v>31342551.449999999</v>
      </c>
      <c r="F231" s="76">
        <f>F200+F230</f>
        <v>30907480.630000003</v>
      </c>
      <c r="G231" s="77">
        <f t="shared" si="15"/>
        <v>0.98611884483322765</v>
      </c>
    </row>
    <row r="232" spans="1:7" ht="15.75" hidden="1" x14ac:dyDescent="0.2">
      <c r="A232" s="83"/>
    </row>
    <row r="233" spans="1:7" ht="15.75" hidden="1" x14ac:dyDescent="0.25">
      <c r="A233" s="84"/>
    </row>
    <row r="236" spans="1:7" ht="15.75" x14ac:dyDescent="0.25">
      <c r="B236" s="10"/>
      <c r="C236" s="24"/>
      <c r="D236" s="11"/>
      <c r="E236" s="12"/>
      <c r="F236" s="12"/>
      <c r="G236" s="1"/>
    </row>
    <row r="237" spans="1:7" ht="15.75" x14ac:dyDescent="0.25">
      <c r="B237" s="10"/>
      <c r="C237" s="24"/>
      <c r="D237" s="11"/>
      <c r="E237" s="12"/>
      <c r="F237" s="12"/>
      <c r="G237" s="1"/>
    </row>
    <row r="238" spans="1:7" ht="15.75" x14ac:dyDescent="0.25">
      <c r="A238" s="27"/>
      <c r="B238" s="10"/>
      <c r="C238" s="24"/>
      <c r="D238" s="11"/>
      <c r="E238" s="12"/>
      <c r="F238" s="12"/>
      <c r="G238" s="1"/>
    </row>
    <row r="239" spans="1:7" ht="15.75" x14ac:dyDescent="0.25">
      <c r="A239" s="27"/>
      <c r="B239" s="10"/>
      <c r="C239" s="24"/>
      <c r="D239" s="11"/>
      <c r="E239" s="12"/>
      <c r="F239" s="12"/>
      <c r="G239" s="1"/>
    </row>
    <row r="240" spans="1:7" ht="15.75" x14ac:dyDescent="0.25">
      <c r="A240" s="27"/>
      <c r="B240" s="10"/>
      <c r="C240" s="24"/>
      <c r="D240" s="11"/>
      <c r="E240" s="12"/>
      <c r="F240" s="12"/>
      <c r="G240" s="1"/>
    </row>
    <row r="241" spans="1:7" ht="15.75" x14ac:dyDescent="0.25">
      <c r="A241" s="27"/>
      <c r="B241" s="10"/>
      <c r="C241" s="24"/>
      <c r="D241" s="11"/>
      <c r="E241" s="12"/>
      <c r="F241" s="12"/>
      <c r="G241" s="1"/>
    </row>
    <row r="242" spans="1:7" ht="15.75" x14ac:dyDescent="0.25">
      <c r="A242" s="27"/>
      <c r="B242" s="10"/>
      <c r="C242" s="24"/>
      <c r="D242" s="11"/>
      <c r="E242" s="12"/>
      <c r="F242" s="12"/>
      <c r="G242" s="1"/>
    </row>
    <row r="243" spans="1:7" ht="15.75" x14ac:dyDescent="0.25">
      <c r="A243" s="27"/>
      <c r="B243" s="10"/>
      <c r="C243" s="24"/>
      <c r="D243" s="11"/>
      <c r="E243" s="12"/>
      <c r="F243" s="12"/>
      <c r="G243" s="1"/>
    </row>
    <row r="244" spans="1:7" ht="15.75" x14ac:dyDescent="0.25">
      <c r="A244" s="27"/>
      <c r="B244" s="10"/>
      <c r="C244" s="24"/>
      <c r="D244" s="11"/>
      <c r="E244" s="12"/>
      <c r="F244" s="12"/>
      <c r="G244" s="1"/>
    </row>
    <row r="245" spans="1:7" ht="15.75" x14ac:dyDescent="0.25">
      <c r="A245" s="27"/>
      <c r="B245" s="10"/>
      <c r="C245" s="24"/>
      <c r="D245" s="11"/>
      <c r="E245" s="12"/>
      <c r="F245" s="12"/>
      <c r="G245" s="1"/>
    </row>
    <row r="246" spans="1:7" ht="15.75" x14ac:dyDescent="0.25">
      <c r="A246" s="27"/>
      <c r="B246" s="10"/>
      <c r="C246" s="24"/>
      <c r="D246" s="11"/>
      <c r="E246" s="12"/>
      <c r="F246" s="12"/>
      <c r="G246" s="1"/>
    </row>
    <row r="247" spans="1:7" ht="15.75" x14ac:dyDescent="0.25">
      <c r="A247" s="27"/>
      <c r="B247" s="10"/>
      <c r="C247" s="24"/>
      <c r="D247" s="11"/>
      <c r="E247" s="12"/>
      <c r="F247" s="12"/>
      <c r="G247" s="1"/>
    </row>
    <row r="248" spans="1:7" ht="15.75" x14ac:dyDescent="0.25">
      <c r="A248" s="27"/>
      <c r="B248" s="10"/>
      <c r="C248" s="24"/>
      <c r="D248" s="11"/>
      <c r="E248" s="12"/>
      <c r="F248" s="12"/>
      <c r="G248" s="1"/>
    </row>
    <row r="249" spans="1:7" ht="15.75" x14ac:dyDescent="0.25">
      <c r="A249" s="27"/>
      <c r="B249" s="10"/>
      <c r="C249" s="24"/>
      <c r="D249" s="11"/>
      <c r="E249" s="12"/>
      <c r="F249" s="12"/>
      <c r="G249" s="1"/>
    </row>
    <row r="250" spans="1:7" ht="15.75" x14ac:dyDescent="0.25">
      <c r="A250" s="27"/>
      <c r="B250" s="10"/>
      <c r="C250" s="24"/>
      <c r="D250" s="11"/>
      <c r="E250" s="12"/>
      <c r="F250" s="12"/>
      <c r="G250" s="1"/>
    </row>
    <row r="251" spans="1:7" ht="15.75" x14ac:dyDescent="0.25">
      <c r="A251" s="27"/>
      <c r="B251" s="10"/>
      <c r="C251" s="24"/>
      <c r="D251" s="11"/>
      <c r="E251" s="12"/>
      <c r="F251" s="12"/>
      <c r="G251" s="1"/>
    </row>
    <row r="252" spans="1:7" ht="15.75" x14ac:dyDescent="0.25">
      <c r="A252" s="27"/>
      <c r="B252" s="10"/>
      <c r="C252" s="24"/>
      <c r="D252" s="11"/>
      <c r="E252" s="12"/>
      <c r="F252" s="12"/>
      <c r="G252" s="1"/>
    </row>
    <row r="253" spans="1:7" ht="15.75" x14ac:dyDescent="0.25">
      <c r="A253" s="27"/>
      <c r="B253" s="10"/>
      <c r="C253" s="24"/>
      <c r="D253" s="11"/>
      <c r="E253" s="12"/>
      <c r="F253" s="12"/>
      <c r="G253" s="1"/>
    </row>
    <row r="254" spans="1:7" ht="15.75" x14ac:dyDescent="0.25">
      <c r="A254" s="27"/>
      <c r="B254" s="10"/>
      <c r="C254" s="24"/>
      <c r="D254" s="11"/>
      <c r="E254" s="12"/>
      <c r="F254" s="12"/>
      <c r="G254" s="1"/>
    </row>
    <row r="255" spans="1:7" ht="15.75" x14ac:dyDescent="0.25">
      <c r="A255" s="27"/>
      <c r="B255" s="10"/>
      <c r="C255" s="24"/>
      <c r="D255" s="11"/>
      <c r="E255" s="12"/>
      <c r="F255" s="12"/>
      <c r="G255" s="1"/>
    </row>
    <row r="256" spans="1:7" ht="15.75" x14ac:dyDescent="0.25">
      <c r="A256" s="27"/>
      <c r="B256" s="10"/>
      <c r="C256" s="24"/>
      <c r="D256" s="11"/>
      <c r="E256" s="12"/>
      <c r="F256" s="12"/>
      <c r="G256" s="1"/>
    </row>
    <row r="257" spans="1:7" ht="15.75" x14ac:dyDescent="0.25">
      <c r="A257" s="27"/>
      <c r="B257" s="10"/>
      <c r="C257" s="24"/>
      <c r="D257" s="11"/>
      <c r="E257" s="12"/>
      <c r="F257" s="12"/>
      <c r="G257" s="1"/>
    </row>
    <row r="258" spans="1:7" ht="15.75" x14ac:dyDescent="0.25">
      <c r="A258" s="27"/>
      <c r="B258" s="10"/>
      <c r="C258" s="24"/>
      <c r="D258" s="11"/>
      <c r="E258" s="12"/>
      <c r="F258" s="12"/>
      <c r="G258" s="1"/>
    </row>
    <row r="259" spans="1:7" ht="15.75" x14ac:dyDescent="0.25">
      <c r="A259" s="27"/>
      <c r="B259" s="10"/>
      <c r="C259" s="24"/>
      <c r="D259" s="11"/>
      <c r="E259" s="12"/>
      <c r="F259" s="12"/>
      <c r="G259" s="1"/>
    </row>
    <row r="260" spans="1:7" ht="15.75" x14ac:dyDescent="0.25">
      <c r="A260" s="27"/>
      <c r="B260" s="10"/>
      <c r="C260" s="24"/>
      <c r="D260" s="11"/>
      <c r="E260" s="12"/>
      <c r="F260" s="12"/>
      <c r="G260" s="1"/>
    </row>
    <row r="261" spans="1:7" ht="15.75" x14ac:dyDescent="0.25">
      <c r="A261" s="27"/>
      <c r="B261" s="10"/>
      <c r="C261" s="24"/>
      <c r="D261" s="11"/>
      <c r="E261" s="12"/>
      <c r="F261" s="12"/>
      <c r="G261" s="1"/>
    </row>
    <row r="262" spans="1:7" ht="15.75" x14ac:dyDescent="0.25">
      <c r="A262" s="27"/>
      <c r="B262" s="10"/>
      <c r="C262" s="24"/>
      <c r="D262" s="11"/>
      <c r="E262" s="12"/>
      <c r="F262" s="12"/>
      <c r="G262" s="1"/>
    </row>
    <row r="263" spans="1:7" ht="15.75" x14ac:dyDescent="0.25">
      <c r="A263" s="27"/>
      <c r="B263" s="10"/>
      <c r="C263" s="24"/>
      <c r="D263" s="11"/>
      <c r="E263" s="12"/>
      <c r="F263" s="12"/>
      <c r="G263" s="1"/>
    </row>
    <row r="264" spans="1:7" ht="15.75" x14ac:dyDescent="0.25">
      <c r="A264" s="27"/>
      <c r="B264" s="10"/>
      <c r="C264" s="24"/>
      <c r="D264" s="11"/>
      <c r="E264" s="12"/>
      <c r="F264" s="12"/>
      <c r="G264" s="1"/>
    </row>
    <row r="265" spans="1:7" ht="15.75" x14ac:dyDescent="0.25">
      <c r="A265" s="27"/>
      <c r="B265" s="10"/>
      <c r="C265" s="24"/>
      <c r="D265" s="11"/>
      <c r="E265" s="12"/>
      <c r="F265" s="12"/>
      <c r="G265" s="1"/>
    </row>
    <row r="266" spans="1:7" ht="15.75" x14ac:dyDescent="0.25">
      <c r="A266" s="27"/>
      <c r="B266" s="10"/>
      <c r="C266" s="24"/>
      <c r="D266" s="11"/>
      <c r="E266" s="12"/>
      <c r="F266" s="12"/>
      <c r="G266" s="1"/>
    </row>
    <row r="267" spans="1:7" ht="15.75" x14ac:dyDescent="0.25">
      <c r="A267" s="27"/>
      <c r="B267" s="10"/>
      <c r="C267" s="24"/>
      <c r="D267" s="11"/>
      <c r="E267" s="12"/>
      <c r="F267" s="12"/>
      <c r="G267" s="1"/>
    </row>
    <row r="268" spans="1:7" ht="15.75" x14ac:dyDescent="0.25">
      <c r="A268" s="27"/>
      <c r="B268" s="10"/>
      <c r="C268" s="24"/>
      <c r="D268" s="11"/>
      <c r="E268" s="12"/>
      <c r="F268" s="12"/>
      <c r="G268" s="1"/>
    </row>
    <row r="269" spans="1:7" ht="15.75" x14ac:dyDescent="0.25">
      <c r="A269" s="27"/>
      <c r="B269" s="10"/>
      <c r="C269" s="24"/>
      <c r="D269" s="11"/>
      <c r="E269" s="12"/>
      <c r="F269" s="12"/>
      <c r="G269" s="1"/>
    </row>
    <row r="270" spans="1:7" ht="15.75" x14ac:dyDescent="0.25">
      <c r="A270" s="27"/>
      <c r="B270" s="10"/>
      <c r="C270" s="24"/>
      <c r="D270" s="11"/>
      <c r="E270" s="12"/>
      <c r="F270" s="12"/>
      <c r="G270" s="1"/>
    </row>
    <row r="271" spans="1:7" ht="15.75" x14ac:dyDescent="0.25">
      <c r="A271" s="27"/>
      <c r="B271" s="10"/>
      <c r="C271" s="24"/>
      <c r="D271" s="11"/>
      <c r="E271" s="12"/>
      <c r="F271" s="12"/>
      <c r="G271" s="1"/>
    </row>
    <row r="272" spans="1:7" ht="15.75" x14ac:dyDescent="0.25">
      <c r="A272" s="27"/>
      <c r="B272" s="10"/>
      <c r="C272" s="24"/>
      <c r="D272" s="11"/>
      <c r="E272" s="12"/>
      <c r="F272" s="12"/>
      <c r="G272" s="1"/>
    </row>
    <row r="273" spans="1:7" ht="15.75" x14ac:dyDescent="0.25">
      <c r="A273" s="27"/>
      <c r="B273" s="10"/>
      <c r="C273" s="24"/>
      <c r="D273" s="11"/>
      <c r="E273" s="12"/>
      <c r="F273" s="12"/>
      <c r="G273" s="1"/>
    </row>
    <row r="274" spans="1:7" ht="15.75" x14ac:dyDescent="0.25">
      <c r="A274" s="27"/>
      <c r="B274" s="10"/>
      <c r="C274" s="24"/>
      <c r="D274" s="11"/>
      <c r="E274" s="12"/>
      <c r="F274" s="12"/>
      <c r="G274" s="1"/>
    </row>
    <row r="275" spans="1:7" ht="15.75" x14ac:dyDescent="0.25">
      <c r="A275" s="27"/>
      <c r="B275" s="10"/>
      <c r="C275" s="24"/>
      <c r="D275" s="11"/>
      <c r="E275" s="12"/>
      <c r="F275" s="12"/>
      <c r="G275" s="1"/>
    </row>
    <row r="276" spans="1:7" ht="15.75" x14ac:dyDescent="0.25">
      <c r="A276" s="27"/>
      <c r="B276" s="10"/>
      <c r="C276" s="24"/>
      <c r="D276" s="11"/>
      <c r="E276" s="12"/>
      <c r="F276" s="12"/>
      <c r="G276" s="1"/>
    </row>
    <row r="277" spans="1:7" ht="15.75" x14ac:dyDescent="0.25">
      <c r="A277" s="27"/>
      <c r="B277" s="10"/>
      <c r="C277" s="24"/>
      <c r="D277" s="11"/>
      <c r="E277" s="12"/>
      <c r="F277" s="12"/>
      <c r="G277" s="1"/>
    </row>
    <row r="278" spans="1:7" ht="15.75" x14ac:dyDescent="0.25">
      <c r="A278" s="27"/>
      <c r="B278" s="10"/>
      <c r="C278" s="24"/>
      <c r="D278" s="11"/>
      <c r="E278" s="12"/>
      <c r="F278" s="12"/>
      <c r="G278" s="1"/>
    </row>
    <row r="279" spans="1:7" ht="15.75" x14ac:dyDescent="0.25">
      <c r="A279" s="27"/>
      <c r="B279" s="10"/>
      <c r="C279" s="24"/>
      <c r="D279" s="11"/>
      <c r="E279" s="12"/>
      <c r="F279" s="12"/>
      <c r="G279" s="1"/>
    </row>
    <row r="280" spans="1:7" ht="15.75" x14ac:dyDescent="0.25">
      <c r="A280" s="27"/>
      <c r="B280" s="10"/>
      <c r="C280" s="24"/>
      <c r="D280" s="11"/>
      <c r="E280" s="12"/>
      <c r="F280" s="12"/>
      <c r="G280" s="1"/>
    </row>
    <row r="281" spans="1:7" ht="15.75" x14ac:dyDescent="0.25">
      <c r="A281" s="27"/>
      <c r="B281" s="10"/>
      <c r="C281" s="24"/>
      <c r="D281" s="11"/>
      <c r="E281" s="12"/>
      <c r="F281" s="12"/>
      <c r="G281" s="1"/>
    </row>
    <row r="282" spans="1:7" ht="15.75" x14ac:dyDescent="0.25">
      <c r="A282" s="27"/>
      <c r="B282" s="10"/>
      <c r="C282" s="24"/>
      <c r="D282" s="11"/>
      <c r="E282" s="12"/>
      <c r="F282" s="12"/>
      <c r="G282" s="1"/>
    </row>
    <row r="283" spans="1:7" ht="15.75" x14ac:dyDescent="0.25">
      <c r="A283" s="27"/>
      <c r="B283" s="10"/>
      <c r="C283" s="24"/>
      <c r="D283" s="11"/>
      <c r="E283" s="12"/>
      <c r="F283" s="12"/>
      <c r="G283" s="1"/>
    </row>
    <row r="284" spans="1:7" ht="15.75" x14ac:dyDescent="0.25">
      <c r="A284" s="27"/>
      <c r="B284" s="10"/>
      <c r="C284" s="24"/>
      <c r="D284" s="11"/>
      <c r="E284" s="12"/>
      <c r="F284" s="12"/>
      <c r="G284" s="1"/>
    </row>
    <row r="285" spans="1:7" ht="15.75" x14ac:dyDescent="0.25">
      <c r="A285" s="27"/>
      <c r="B285" s="10"/>
      <c r="C285" s="24"/>
      <c r="D285" s="11"/>
      <c r="E285" s="12"/>
      <c r="F285" s="12"/>
      <c r="G285" s="1"/>
    </row>
    <row r="286" spans="1:7" ht="15.75" x14ac:dyDescent="0.25">
      <c r="A286" s="27"/>
      <c r="B286" s="10"/>
      <c r="C286" s="24"/>
      <c r="D286" s="11"/>
      <c r="E286" s="12"/>
      <c r="F286" s="12"/>
      <c r="G286" s="1"/>
    </row>
    <row r="287" spans="1:7" ht="15.75" x14ac:dyDescent="0.25">
      <c r="A287" s="27"/>
      <c r="B287" s="10"/>
      <c r="C287" s="24"/>
      <c r="D287" s="11"/>
      <c r="E287" s="12"/>
      <c r="F287" s="12"/>
      <c r="G287" s="1"/>
    </row>
    <row r="288" spans="1:7" ht="15.75" x14ac:dyDescent="0.25">
      <c r="A288" s="27"/>
      <c r="B288" s="10"/>
      <c r="C288" s="24"/>
      <c r="D288" s="11"/>
      <c r="E288" s="12"/>
      <c r="F288" s="12"/>
      <c r="G288" s="1"/>
    </row>
    <row r="289" spans="1:7" ht="15.75" x14ac:dyDescent="0.25">
      <c r="A289" s="27"/>
      <c r="B289" s="10"/>
      <c r="C289" s="24"/>
      <c r="D289" s="11"/>
      <c r="E289" s="12"/>
      <c r="F289" s="12"/>
      <c r="G289" s="1"/>
    </row>
    <row r="290" spans="1:7" ht="15.75" x14ac:dyDescent="0.25">
      <c r="A290" s="27"/>
      <c r="B290" s="10"/>
      <c r="C290" s="24"/>
      <c r="D290" s="11"/>
      <c r="E290" s="12"/>
      <c r="F290" s="12"/>
      <c r="G290" s="1"/>
    </row>
    <row r="291" spans="1:7" ht="15.75" x14ac:dyDescent="0.25">
      <c r="A291" s="27"/>
      <c r="B291" s="10"/>
      <c r="C291" s="24"/>
      <c r="D291" s="11"/>
      <c r="E291" s="12"/>
      <c r="F291" s="12"/>
      <c r="G291" s="1"/>
    </row>
    <row r="292" spans="1:7" ht="15.75" x14ac:dyDescent="0.25">
      <c r="A292" s="27"/>
      <c r="B292" s="10"/>
      <c r="C292" s="24"/>
      <c r="D292" s="11"/>
      <c r="E292" s="12"/>
      <c r="F292" s="12"/>
      <c r="G292" s="1"/>
    </row>
    <row r="293" spans="1:7" ht="15.75" x14ac:dyDescent="0.25">
      <c r="A293" s="27"/>
      <c r="B293" s="10"/>
      <c r="C293" s="24"/>
      <c r="D293" s="11"/>
      <c r="E293" s="12"/>
      <c r="F293" s="12"/>
      <c r="G293" s="1"/>
    </row>
    <row r="294" spans="1:7" ht="15.75" x14ac:dyDescent="0.25">
      <c r="A294" s="27"/>
      <c r="B294" s="10"/>
      <c r="C294" s="24"/>
      <c r="D294" s="11"/>
      <c r="E294" s="12"/>
      <c r="F294" s="12"/>
      <c r="G294" s="1"/>
    </row>
    <row r="295" spans="1:7" ht="15.75" x14ac:dyDescent="0.25">
      <c r="A295" s="27"/>
      <c r="B295" s="10"/>
      <c r="C295" s="24"/>
      <c r="D295" s="11"/>
      <c r="E295" s="12"/>
      <c r="F295" s="12"/>
      <c r="G295" s="1"/>
    </row>
    <row r="296" spans="1:7" ht="15.75" x14ac:dyDescent="0.25">
      <c r="A296" s="27"/>
      <c r="B296" s="10"/>
      <c r="C296" s="24"/>
      <c r="D296" s="11"/>
      <c r="E296" s="12"/>
      <c r="F296" s="12"/>
      <c r="G296" s="1"/>
    </row>
    <row r="297" spans="1:7" ht="15.75" x14ac:dyDescent="0.25">
      <c r="A297" s="27"/>
      <c r="B297" s="10"/>
      <c r="C297" s="24"/>
      <c r="D297" s="11"/>
      <c r="E297" s="12"/>
      <c r="F297" s="12"/>
      <c r="G297" s="1"/>
    </row>
    <row r="298" spans="1:7" ht="15.75" x14ac:dyDescent="0.25">
      <c r="A298" s="27"/>
      <c r="B298" s="10"/>
      <c r="C298" s="24"/>
      <c r="D298" s="11"/>
      <c r="E298" s="12"/>
      <c r="F298" s="12"/>
      <c r="G298" s="1"/>
    </row>
    <row r="299" spans="1:7" ht="15.75" x14ac:dyDescent="0.25">
      <c r="A299" s="27"/>
      <c r="B299" s="10"/>
      <c r="C299" s="24"/>
      <c r="D299" s="11"/>
      <c r="E299" s="12"/>
      <c r="F299" s="12"/>
      <c r="G299" s="1"/>
    </row>
    <row r="300" spans="1:7" ht="15.75" x14ac:dyDescent="0.25">
      <c r="A300" s="27"/>
      <c r="B300" s="10"/>
      <c r="C300" s="24"/>
      <c r="D300" s="11"/>
      <c r="E300" s="12"/>
      <c r="F300" s="12"/>
      <c r="G300" s="1"/>
    </row>
    <row r="301" spans="1:7" ht="15.75" x14ac:dyDescent="0.25">
      <c r="A301" s="27"/>
      <c r="B301" s="10"/>
      <c r="C301" s="24"/>
      <c r="D301" s="11"/>
      <c r="E301" s="12"/>
      <c r="F301" s="12"/>
      <c r="G301" s="1"/>
    </row>
    <row r="302" spans="1:7" ht="15.75" x14ac:dyDescent="0.25">
      <c r="A302" s="27"/>
      <c r="B302" s="10"/>
      <c r="C302" s="24"/>
      <c r="D302" s="11"/>
      <c r="E302" s="12"/>
      <c r="F302" s="12"/>
      <c r="G302" s="1"/>
    </row>
    <row r="303" spans="1:7" ht="15.75" x14ac:dyDescent="0.25">
      <c r="A303" s="27"/>
      <c r="B303" s="10"/>
      <c r="C303" s="24"/>
      <c r="D303" s="11"/>
      <c r="E303" s="12"/>
      <c r="F303" s="12"/>
      <c r="G303" s="1"/>
    </row>
    <row r="304" spans="1:7" ht="15.75" x14ac:dyDescent="0.25">
      <c r="A304" s="27"/>
      <c r="B304" s="10"/>
      <c r="C304" s="24"/>
      <c r="D304" s="11"/>
      <c r="E304" s="12"/>
      <c r="F304" s="12"/>
      <c r="G304" s="1"/>
    </row>
    <row r="305" spans="1:7" ht="15.75" x14ac:dyDescent="0.25">
      <c r="A305" s="27"/>
      <c r="B305" s="10"/>
      <c r="C305" s="24"/>
      <c r="D305" s="11"/>
      <c r="E305" s="12"/>
      <c r="F305" s="12"/>
      <c r="G305" s="1"/>
    </row>
    <row r="306" spans="1:7" ht="15.75" x14ac:dyDescent="0.25">
      <c r="A306" s="27"/>
      <c r="B306" s="10"/>
      <c r="C306" s="24"/>
      <c r="D306" s="11"/>
      <c r="E306" s="12"/>
      <c r="F306" s="12"/>
      <c r="G306" s="1"/>
    </row>
    <row r="307" spans="1:7" ht="15.75" x14ac:dyDescent="0.25">
      <c r="A307" s="27"/>
      <c r="B307" s="10"/>
      <c r="C307" s="24"/>
      <c r="D307" s="11"/>
      <c r="E307" s="12"/>
      <c r="F307" s="12"/>
      <c r="G307" s="1"/>
    </row>
    <row r="308" spans="1:7" ht="15.75" x14ac:dyDescent="0.25">
      <c r="A308" s="27"/>
      <c r="B308" s="10"/>
      <c r="C308" s="24"/>
      <c r="D308" s="11"/>
      <c r="E308" s="12"/>
      <c r="F308" s="12"/>
      <c r="G308" s="1"/>
    </row>
    <row r="309" spans="1:7" ht="15.75" x14ac:dyDescent="0.25">
      <c r="A309" s="27"/>
      <c r="B309" s="10"/>
      <c r="C309" s="24"/>
      <c r="D309" s="11"/>
      <c r="E309" s="12"/>
      <c r="F309" s="12"/>
      <c r="G309" s="1"/>
    </row>
    <row r="310" spans="1:7" ht="15.75" x14ac:dyDescent="0.25">
      <c r="A310" s="27"/>
      <c r="B310" s="10"/>
      <c r="C310" s="24"/>
      <c r="D310" s="11"/>
      <c r="E310" s="12"/>
      <c r="F310" s="12"/>
      <c r="G310" s="1"/>
    </row>
    <row r="311" spans="1:7" ht="15.75" x14ac:dyDescent="0.25">
      <c r="A311" s="27"/>
      <c r="B311" s="10"/>
      <c r="C311" s="24"/>
      <c r="D311" s="11"/>
      <c r="E311" s="12"/>
      <c r="F311" s="12"/>
      <c r="G311" s="1"/>
    </row>
    <row r="312" spans="1:7" ht="15.75" x14ac:dyDescent="0.25">
      <c r="A312" s="27"/>
      <c r="B312" s="10"/>
      <c r="C312" s="24"/>
      <c r="D312" s="11"/>
      <c r="E312" s="12"/>
      <c r="F312" s="12"/>
      <c r="G312" s="1"/>
    </row>
    <row r="313" spans="1:7" ht="15.75" x14ac:dyDescent="0.25">
      <c r="A313" s="27"/>
      <c r="B313" s="10"/>
      <c r="C313" s="24"/>
      <c r="D313" s="11"/>
      <c r="E313" s="12"/>
      <c r="F313" s="12"/>
      <c r="G313" s="1"/>
    </row>
    <row r="314" spans="1:7" ht="15.75" x14ac:dyDescent="0.25">
      <c r="A314" s="27"/>
      <c r="B314" s="10"/>
      <c r="C314" s="24"/>
      <c r="D314" s="11"/>
      <c r="E314" s="12"/>
      <c r="F314" s="12"/>
      <c r="G314" s="1"/>
    </row>
    <row r="315" spans="1:7" ht="15.75" x14ac:dyDescent="0.25">
      <c r="A315" s="27"/>
      <c r="B315" s="10"/>
      <c r="C315" s="24"/>
      <c r="D315" s="11"/>
      <c r="E315" s="12"/>
      <c r="F315" s="12"/>
      <c r="G315" s="1"/>
    </row>
    <row r="316" spans="1:7" ht="15.75" x14ac:dyDescent="0.25">
      <c r="A316" s="27"/>
      <c r="B316" s="10"/>
      <c r="C316" s="24"/>
      <c r="D316" s="11"/>
      <c r="E316" s="12"/>
      <c r="F316" s="12"/>
      <c r="G316" s="1"/>
    </row>
    <row r="317" spans="1:7" ht="15.75" x14ac:dyDescent="0.25">
      <c r="A317" s="27"/>
      <c r="B317" s="10"/>
      <c r="C317" s="24"/>
      <c r="D317" s="11"/>
      <c r="E317" s="12"/>
      <c r="F317" s="12"/>
      <c r="G317" s="1"/>
    </row>
    <row r="318" spans="1:7" ht="15.75" x14ac:dyDescent="0.25">
      <c r="A318" s="27"/>
      <c r="B318" s="10"/>
      <c r="C318" s="24"/>
      <c r="D318" s="11"/>
      <c r="E318" s="12"/>
      <c r="F318" s="12"/>
      <c r="G318" s="1"/>
    </row>
    <row r="319" spans="1:7" ht="15.75" x14ac:dyDescent="0.25">
      <c r="A319" s="27"/>
      <c r="B319" s="10"/>
      <c r="C319" s="24"/>
      <c r="D319" s="11"/>
      <c r="E319" s="12"/>
      <c r="F319" s="12"/>
      <c r="G319" s="1"/>
    </row>
    <row r="320" spans="1:7" ht="15.75" x14ac:dyDescent="0.25">
      <c r="A320" s="27"/>
    </row>
    <row r="321" spans="1:1" ht="15.75" x14ac:dyDescent="0.25">
      <c r="A321" s="27"/>
    </row>
  </sheetData>
  <mergeCells count="6">
    <mergeCell ref="E2:G2"/>
    <mergeCell ref="E4:G4"/>
    <mergeCell ref="F1:G1"/>
    <mergeCell ref="A9:G9"/>
    <mergeCell ref="D3:G3"/>
    <mergeCell ref="A5:G6"/>
  </mergeCells>
  <phoneticPr fontId="0" type="noConversion"/>
  <pageMargins left="0.35433070866141736" right="0.23622047244094491" top="0.27559055118110237" bottom="0.47244094488188981" header="0.51181102362204722" footer="0.51181102362204722"/>
  <pageSetup paperSize="9" scale="7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9"/>
  <sheetViews>
    <sheetView showGridLines="0" workbookViewId="0">
      <selection activeCell="B3" sqref="B3"/>
    </sheetView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x14ac:dyDescent="0.2">
      <c r="B1" s="33" t="s">
        <v>111</v>
      </c>
      <c r="C1" s="34"/>
      <c r="D1" s="39"/>
      <c r="E1" s="39"/>
    </row>
    <row r="2" spans="2:5" x14ac:dyDescent="0.2">
      <c r="B2" s="33" t="s">
        <v>112</v>
      </c>
      <c r="C2" s="34"/>
      <c r="D2" s="39"/>
      <c r="E2" s="39"/>
    </row>
    <row r="3" spans="2:5" x14ac:dyDescent="0.2">
      <c r="B3" s="35"/>
      <c r="C3" s="35"/>
      <c r="D3" s="40"/>
      <c r="E3" s="40"/>
    </row>
    <row r="4" spans="2:5" ht="51" x14ac:dyDescent="0.2">
      <c r="B4" s="36" t="s">
        <v>113</v>
      </c>
      <c r="C4" s="35"/>
      <c r="D4" s="40"/>
      <c r="E4" s="40"/>
    </row>
    <row r="5" spans="2:5" x14ac:dyDescent="0.2">
      <c r="B5" s="35"/>
      <c r="C5" s="35"/>
      <c r="D5" s="40"/>
      <c r="E5" s="40"/>
    </row>
    <row r="6" spans="2:5" ht="25.5" x14ac:dyDescent="0.2">
      <c r="B6" s="33" t="s">
        <v>114</v>
      </c>
      <c r="C6" s="34"/>
      <c r="D6" s="39"/>
      <c r="E6" s="41" t="s">
        <v>115</v>
      </c>
    </row>
    <row r="7" spans="2:5" ht="13.5" thickBot="1" x14ac:dyDescent="0.25">
      <c r="B7" s="35"/>
      <c r="C7" s="35"/>
      <c r="D7" s="40"/>
      <c r="E7" s="40"/>
    </row>
    <row r="8" spans="2:5" ht="39" thickBot="1" x14ac:dyDescent="0.25">
      <c r="B8" s="37" t="s">
        <v>116</v>
      </c>
      <c r="C8" s="38"/>
      <c r="D8" s="42"/>
      <c r="E8" s="43">
        <v>6</v>
      </c>
    </row>
    <row r="9" spans="2:5" x14ac:dyDescent="0.2">
      <c r="B9" s="35"/>
      <c r="C9" s="35"/>
      <c r="D9" s="40"/>
      <c r="E9" s="4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E10"/>
  <sheetViews>
    <sheetView showGridLines="0" workbookViewId="0"/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x14ac:dyDescent="0.2">
      <c r="B1" s="45" t="s">
        <v>122</v>
      </c>
      <c r="C1" s="45"/>
      <c r="D1" s="47"/>
      <c r="E1" s="47"/>
    </row>
    <row r="2" spans="2:5" x14ac:dyDescent="0.2">
      <c r="B2" s="45" t="s">
        <v>123</v>
      </c>
      <c r="C2" s="45"/>
      <c r="D2" s="47"/>
      <c r="E2" s="47"/>
    </row>
    <row r="3" spans="2:5" x14ac:dyDescent="0.2">
      <c r="B3" s="35"/>
      <c r="C3" s="35"/>
      <c r="D3" s="40"/>
      <c r="E3" s="40"/>
    </row>
    <row r="4" spans="2:5" ht="51" x14ac:dyDescent="0.2">
      <c r="B4" s="35" t="s">
        <v>113</v>
      </c>
      <c r="C4" s="35"/>
      <c r="D4" s="40"/>
      <c r="E4" s="40"/>
    </row>
    <row r="5" spans="2:5" x14ac:dyDescent="0.2">
      <c r="B5" s="35"/>
      <c r="C5" s="35"/>
      <c r="D5" s="40"/>
      <c r="E5" s="40"/>
    </row>
    <row r="6" spans="2:5" ht="25.5" x14ac:dyDescent="0.2">
      <c r="B6" s="45" t="s">
        <v>114</v>
      </c>
      <c r="C6" s="45"/>
      <c r="D6" s="47"/>
      <c r="E6" s="47" t="s">
        <v>115</v>
      </c>
    </row>
    <row r="7" spans="2:5" ht="13.5" thickBot="1" x14ac:dyDescent="0.25">
      <c r="B7" s="35"/>
      <c r="C7" s="35"/>
      <c r="D7" s="40"/>
      <c r="E7" s="40"/>
    </row>
    <row r="8" spans="2:5" ht="39" thickBot="1" x14ac:dyDescent="0.25">
      <c r="B8" s="46" t="s">
        <v>116</v>
      </c>
      <c r="C8" s="38"/>
      <c r="D8" s="42"/>
      <c r="E8" s="43">
        <v>6</v>
      </c>
    </row>
    <row r="9" spans="2:5" x14ac:dyDescent="0.2">
      <c r="B9" s="35"/>
      <c r="C9" s="35"/>
      <c r="D9" s="40"/>
      <c r="E9" s="40"/>
    </row>
    <row r="10" spans="2:5" x14ac:dyDescent="0.2">
      <c r="B10" s="35"/>
      <c r="C10" s="35"/>
      <c r="D10" s="40"/>
      <c r="E10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zał_3_wydatki 2004</vt:lpstr>
      <vt:lpstr>Raport zgodności</vt:lpstr>
      <vt:lpstr>Raport zgodności (1)</vt:lpstr>
      <vt:lpstr>'zał_3_wydatki 2004'!Obszar_wydruku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Basia</dc:creator>
  <cp:lastModifiedBy>user</cp:lastModifiedBy>
  <cp:lastPrinted>2019-03-28T12:07:44Z</cp:lastPrinted>
  <dcterms:created xsi:type="dcterms:W3CDTF">2007-03-14T08:26:47Z</dcterms:created>
  <dcterms:modified xsi:type="dcterms:W3CDTF">2019-03-28T12:09:34Z</dcterms:modified>
</cp:coreProperties>
</file>