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5480" windowHeight="8190" tabRatio="601"/>
  </bookViews>
  <sheets>
    <sheet name="zał_3_wydatki 2004" sheetId="1" r:id="rId1"/>
  </sheets>
  <definedNames>
    <definedName name="__xlnm.Print_Area_1">'zał_3_wydatki 2004'!$A$1:$G$406</definedName>
    <definedName name="_xlnm.Print_Area" localSheetId="0">'zał_3_wydatki 2004'!$A$1:$H$470</definedName>
  </definedNames>
  <calcPr calcId="145621"/>
</workbook>
</file>

<file path=xl/calcChain.xml><?xml version="1.0" encoding="utf-8"?>
<calcChain xmlns="http://schemas.openxmlformats.org/spreadsheetml/2006/main">
  <c r="F379" i="1" l="1"/>
  <c r="E379" i="1"/>
  <c r="F462" i="1" l="1"/>
  <c r="E462" i="1"/>
  <c r="G465" i="1"/>
  <c r="G464" i="1"/>
  <c r="F446" i="1"/>
  <c r="E446" i="1"/>
  <c r="E445" i="1" s="1"/>
  <c r="G447" i="1"/>
  <c r="G448" i="1"/>
  <c r="F437" i="1"/>
  <c r="E437" i="1"/>
  <c r="G438" i="1"/>
  <c r="F434" i="1"/>
  <c r="E434" i="1"/>
  <c r="E433" i="1" s="1"/>
  <c r="G435" i="1"/>
  <c r="F420" i="1"/>
  <c r="E420" i="1"/>
  <c r="G421" i="1"/>
  <c r="F417" i="1"/>
  <c r="F416" i="1" s="1"/>
  <c r="E417" i="1"/>
  <c r="G419" i="1"/>
  <c r="F414" i="1"/>
  <c r="F413" i="1" s="1"/>
  <c r="E414" i="1"/>
  <c r="E413" i="1" s="1"/>
  <c r="G415" i="1"/>
  <c r="F106" i="1"/>
  <c r="F272" i="1"/>
  <c r="E272" i="1"/>
  <c r="F389" i="1"/>
  <c r="E389" i="1"/>
  <c r="E386" i="1"/>
  <c r="F385" i="1"/>
  <c r="E385" i="1"/>
  <c r="G390" i="1"/>
  <c r="F381" i="1"/>
  <c r="E381" i="1"/>
  <c r="G373" i="1"/>
  <c r="F359" i="1"/>
  <c r="E359" i="1"/>
  <c r="G360" i="1"/>
  <c r="F357" i="1"/>
  <c r="E357" i="1"/>
  <c r="F349" i="1"/>
  <c r="E349" i="1"/>
  <c r="G355" i="1"/>
  <c r="G347" i="1"/>
  <c r="F329" i="1"/>
  <c r="E329" i="1"/>
  <c r="G326" i="1"/>
  <c r="G327" i="1"/>
  <c r="G324" i="1"/>
  <c r="G325" i="1"/>
  <c r="G322" i="1"/>
  <c r="G323" i="1"/>
  <c r="F321" i="1"/>
  <c r="E321" i="1"/>
  <c r="G317" i="1"/>
  <c r="G318" i="1"/>
  <c r="G319" i="1"/>
  <c r="G320" i="1"/>
  <c r="F316" i="1"/>
  <c r="E316" i="1"/>
  <c r="F310" i="1"/>
  <c r="E310" i="1"/>
  <c r="E309" i="1" s="1"/>
  <c r="G311" i="1"/>
  <c r="G312" i="1"/>
  <c r="G313" i="1"/>
  <c r="G314" i="1"/>
  <c r="G315" i="1"/>
  <c r="G307" i="1"/>
  <c r="G308" i="1"/>
  <c r="F297" i="1"/>
  <c r="E297" i="1"/>
  <c r="G303" i="1"/>
  <c r="G299" i="1"/>
  <c r="G298" i="1"/>
  <c r="G295" i="1"/>
  <c r="F287" i="1"/>
  <c r="E287" i="1"/>
  <c r="G288" i="1"/>
  <c r="G286" i="1"/>
  <c r="G285" i="1"/>
  <c r="G284" i="1"/>
  <c r="G281" i="1"/>
  <c r="G280" i="1"/>
  <c r="G279" i="1"/>
  <c r="G278" i="1"/>
  <c r="G277" i="1"/>
  <c r="G276" i="1"/>
  <c r="G274" i="1"/>
  <c r="G283" i="1"/>
  <c r="G282" i="1"/>
  <c r="G273" i="1"/>
  <c r="G275" i="1"/>
  <c r="F253" i="1"/>
  <c r="E253" i="1"/>
  <c r="G269" i="1"/>
  <c r="G268" i="1"/>
  <c r="G255" i="1"/>
  <c r="F231" i="1"/>
  <c r="E231" i="1"/>
  <c r="G239" i="1"/>
  <c r="F226" i="1"/>
  <c r="E226" i="1"/>
  <c r="F221" i="1"/>
  <c r="E221" i="1"/>
  <c r="F177" i="1"/>
  <c r="E177" i="1"/>
  <c r="G196" i="1"/>
  <c r="F153" i="1"/>
  <c r="E153" i="1"/>
  <c r="E131" i="1"/>
  <c r="F131" i="1"/>
  <c r="G151" i="1"/>
  <c r="F123" i="1"/>
  <c r="E123" i="1"/>
  <c r="E122" i="1" s="1"/>
  <c r="E106" i="1"/>
  <c r="G108" i="1"/>
  <c r="F82" i="1"/>
  <c r="E82" i="1"/>
  <c r="G89" i="1"/>
  <c r="G88" i="1"/>
  <c r="G87" i="1"/>
  <c r="G86" i="1"/>
  <c r="G85" i="1"/>
  <c r="G84" i="1"/>
  <c r="G78" i="1"/>
  <c r="E56" i="1"/>
  <c r="F56" i="1"/>
  <c r="G70" i="1"/>
  <c r="E52" i="1"/>
  <c r="F42" i="1"/>
  <c r="E42" i="1"/>
  <c r="G41" i="1"/>
  <c r="F40" i="1"/>
  <c r="E40" i="1"/>
  <c r="F27" i="1"/>
  <c r="F26" i="1" s="1"/>
  <c r="E27" i="1"/>
  <c r="E26" i="1" s="1"/>
  <c r="G38" i="1"/>
  <c r="G36" i="1"/>
  <c r="G29" i="1"/>
  <c r="F21" i="1"/>
  <c r="E21" i="1"/>
  <c r="E13" i="1"/>
  <c r="F467" i="1"/>
  <c r="F466" i="1" s="1"/>
  <c r="E467" i="1"/>
  <c r="E466" i="1"/>
  <c r="F460" i="1"/>
  <c r="E460" i="1"/>
  <c r="F457" i="1"/>
  <c r="E457" i="1"/>
  <c r="F455" i="1"/>
  <c r="E455" i="1"/>
  <c r="F452" i="1"/>
  <c r="E452" i="1"/>
  <c r="F450" i="1"/>
  <c r="F449" i="1" s="1"/>
  <c r="E450" i="1"/>
  <c r="F443" i="1"/>
  <c r="E443" i="1"/>
  <c r="F441" i="1"/>
  <c r="E441" i="1"/>
  <c r="F439" i="1"/>
  <c r="E439" i="1"/>
  <c r="F430" i="1"/>
  <c r="E430" i="1"/>
  <c r="F428" i="1"/>
  <c r="E428" i="1"/>
  <c r="F425" i="1"/>
  <c r="E425" i="1"/>
  <c r="F423" i="1"/>
  <c r="E423" i="1"/>
  <c r="F411" i="1"/>
  <c r="E411" i="1"/>
  <c r="G468" i="1"/>
  <c r="G463" i="1"/>
  <c r="G461" i="1"/>
  <c r="G458" i="1"/>
  <c r="G456" i="1"/>
  <c r="G454" i="1"/>
  <c r="G453" i="1"/>
  <c r="G451" i="1"/>
  <c r="G444" i="1"/>
  <c r="G442" i="1"/>
  <c r="G440" i="1"/>
  <c r="G432" i="1"/>
  <c r="G431" i="1"/>
  <c r="G429" i="1"/>
  <c r="G426" i="1"/>
  <c r="G418" i="1"/>
  <c r="G412" i="1"/>
  <c r="E449" i="1" l="1"/>
  <c r="F309" i="1"/>
  <c r="F436" i="1"/>
  <c r="F459" i="1"/>
  <c r="E416" i="1"/>
  <c r="E436" i="1"/>
  <c r="E459" i="1"/>
  <c r="G446" i="1"/>
  <c r="F445" i="1"/>
  <c r="G445" i="1" s="1"/>
  <c r="G434" i="1"/>
  <c r="F433" i="1"/>
  <c r="G433" i="1" s="1"/>
  <c r="G439" i="1"/>
  <c r="G437" i="1"/>
  <c r="F427" i="1"/>
  <c r="G414" i="1"/>
  <c r="E422" i="1"/>
  <c r="G420" i="1"/>
  <c r="G413" i="1"/>
  <c r="G379" i="1"/>
  <c r="G321" i="1"/>
  <c r="G287" i="1"/>
  <c r="G316" i="1"/>
  <c r="G310" i="1"/>
  <c r="E427" i="1"/>
  <c r="G423" i="1"/>
  <c r="G425" i="1"/>
  <c r="F422" i="1"/>
  <c r="G422" i="1" l="1"/>
  <c r="G417" i="1" l="1"/>
  <c r="G402" i="1"/>
  <c r="G403" i="1"/>
  <c r="F399" i="1"/>
  <c r="E399" i="1"/>
  <c r="G401" i="1"/>
  <c r="G396" i="1"/>
  <c r="G391" i="1"/>
  <c r="G392" i="1"/>
  <c r="G393" i="1"/>
  <c r="G384" i="1"/>
  <c r="F383" i="1"/>
  <c r="E383" i="1"/>
  <c r="G382" i="1"/>
  <c r="F364" i="1"/>
  <c r="E364" i="1"/>
  <c r="G375" i="1"/>
  <c r="G342" i="1"/>
  <c r="G330" i="1"/>
  <c r="G331" i="1"/>
  <c r="G241" i="1"/>
  <c r="F240" i="1"/>
  <c r="E240" i="1"/>
  <c r="G237" i="1"/>
  <c r="G228" i="1"/>
  <c r="E203" i="1"/>
  <c r="G219" i="1"/>
  <c r="G218" i="1"/>
  <c r="G217" i="1"/>
  <c r="G216" i="1"/>
  <c r="G215" i="1"/>
  <c r="G214" i="1"/>
  <c r="G213" i="1"/>
  <c r="G212" i="1"/>
  <c r="G211" i="1"/>
  <c r="G210" i="1"/>
  <c r="G209" i="1"/>
  <c r="F203" i="1"/>
  <c r="G204" i="1"/>
  <c r="G201" i="1"/>
  <c r="F200" i="1"/>
  <c r="E200" i="1"/>
  <c r="G187" i="1"/>
  <c r="F175" i="1"/>
  <c r="E175" i="1"/>
  <c r="G176" i="1"/>
  <c r="G154" i="1"/>
  <c r="G147" i="1"/>
  <c r="G143" i="1"/>
  <c r="G133" i="1"/>
  <c r="G116" i="1"/>
  <c r="F102" i="1"/>
  <c r="E102" i="1"/>
  <c r="F92" i="1"/>
  <c r="F91" i="1" s="1"/>
  <c r="E92" i="1"/>
  <c r="E91" i="1" s="1"/>
  <c r="G83" i="1"/>
  <c r="G90" i="1"/>
  <c r="F52" i="1"/>
  <c r="E39" i="1"/>
  <c r="G34" i="1"/>
  <c r="G410" i="1"/>
  <c r="F409" i="1"/>
  <c r="F408" i="1" s="1"/>
  <c r="F469" i="1" s="1"/>
  <c r="E409" i="1"/>
  <c r="E408" i="1" s="1"/>
  <c r="E469" i="1" s="1"/>
  <c r="F9" i="1"/>
  <c r="E9" i="1"/>
  <c r="E18" i="1"/>
  <c r="E17" i="1" s="1"/>
  <c r="G394" i="1"/>
  <c r="G118" i="1"/>
  <c r="F97" i="1"/>
  <c r="F96" i="1" s="1"/>
  <c r="F128" i="1"/>
  <c r="F127" i="1" s="1"/>
  <c r="E128" i="1"/>
  <c r="E127" i="1" s="1"/>
  <c r="G126" i="1"/>
  <c r="G37" i="1"/>
  <c r="F332" i="1"/>
  <c r="E332" i="1"/>
  <c r="G339" i="1"/>
  <c r="G337" i="1"/>
  <c r="G336" i="1"/>
  <c r="G335" i="1"/>
  <c r="G334" i="1"/>
  <c r="G333" i="1"/>
  <c r="G301" i="1"/>
  <c r="G300" i="1"/>
  <c r="G265" i="1"/>
  <c r="F243" i="1"/>
  <c r="G222" i="1"/>
  <c r="G191" i="1"/>
  <c r="G141" i="1"/>
  <c r="G94" i="1"/>
  <c r="G73" i="1"/>
  <c r="G25" i="1"/>
  <c r="F13" i="1"/>
  <c r="G14" i="1"/>
  <c r="G358" i="1"/>
  <c r="G302" i="1"/>
  <c r="F304" i="1"/>
  <c r="E304" i="1"/>
  <c r="G227" i="1"/>
  <c r="F229" i="1"/>
  <c r="E229" i="1"/>
  <c r="G220" i="1"/>
  <c r="G208" i="1"/>
  <c r="G207" i="1"/>
  <c r="G206" i="1"/>
  <c r="G205" i="1"/>
  <c r="F340" i="1"/>
  <c r="G121" i="1"/>
  <c r="E76" i="1"/>
  <c r="F76" i="1"/>
  <c r="F48" i="1"/>
  <c r="F100" i="1"/>
  <c r="F104" i="1"/>
  <c r="F109" i="1"/>
  <c r="F11" i="1"/>
  <c r="F18" i="1"/>
  <c r="F17" i="1" s="1"/>
  <c r="F198" i="1"/>
  <c r="F245" i="1"/>
  <c r="F247" i="1"/>
  <c r="F249" i="1"/>
  <c r="F251" i="1"/>
  <c r="F270" i="1"/>
  <c r="F290" i="1"/>
  <c r="F289" i="1" s="1"/>
  <c r="F377" i="1"/>
  <c r="E48" i="1"/>
  <c r="E100" i="1"/>
  <c r="E104" i="1"/>
  <c r="E109" i="1"/>
  <c r="E11" i="1"/>
  <c r="E97" i="1"/>
  <c r="E96" i="1" s="1"/>
  <c r="E198" i="1"/>
  <c r="E290" i="1"/>
  <c r="E289" i="1" s="1"/>
  <c r="E340" i="1"/>
  <c r="G341" i="1"/>
  <c r="E377" i="1"/>
  <c r="G377" i="1"/>
  <c r="G398" i="1"/>
  <c r="G397" i="1"/>
  <c r="G395" i="1"/>
  <c r="G365" i="1"/>
  <c r="G195" i="1"/>
  <c r="G193" i="1"/>
  <c r="G185" i="1"/>
  <c r="G170" i="1"/>
  <c r="G168" i="1"/>
  <c r="G162" i="1"/>
  <c r="G139" i="1"/>
  <c r="G138" i="1"/>
  <c r="G120" i="1"/>
  <c r="G93" i="1"/>
  <c r="G79" i="1"/>
  <c r="G77" i="1"/>
  <c r="G55" i="1"/>
  <c r="G45" i="1"/>
  <c r="G30" i="1"/>
  <c r="E243" i="1"/>
  <c r="E245" i="1"/>
  <c r="E247" i="1"/>
  <c r="E249" i="1"/>
  <c r="E251" i="1"/>
  <c r="E270" i="1"/>
  <c r="G19" i="1"/>
  <c r="G186" i="1"/>
  <c r="G188" i="1"/>
  <c r="G371" i="1"/>
  <c r="G362" i="1"/>
  <c r="G338" i="1"/>
  <c r="G264" i="1"/>
  <c r="G223" i="1"/>
  <c r="G202" i="1"/>
  <c r="G190" i="1"/>
  <c r="G169" i="1"/>
  <c r="G163" i="1"/>
  <c r="G149" i="1"/>
  <c r="G148" i="1"/>
  <c r="G69" i="1"/>
  <c r="G54" i="1"/>
  <c r="G28" i="1"/>
  <c r="G144" i="1"/>
  <c r="G12" i="1"/>
  <c r="G356" i="1"/>
  <c r="G234" i="1"/>
  <c r="G233" i="1"/>
  <c r="G15" i="1"/>
  <c r="G16" i="1"/>
  <c r="G20" i="1"/>
  <c r="G22" i="1"/>
  <c r="G23" i="1"/>
  <c r="G24" i="1"/>
  <c r="G31" i="1"/>
  <c r="G32" i="1"/>
  <c r="G33" i="1"/>
  <c r="G35" i="1"/>
  <c r="G43" i="1"/>
  <c r="G44" i="1"/>
  <c r="G46" i="1"/>
  <c r="G49" i="1"/>
  <c r="G50" i="1"/>
  <c r="G51" i="1"/>
  <c r="G53" i="1"/>
  <c r="G57" i="1"/>
  <c r="G58" i="1"/>
  <c r="G59" i="1"/>
  <c r="G60" i="1"/>
  <c r="G61" i="1"/>
  <c r="G62" i="1"/>
  <c r="G63" i="1"/>
  <c r="G64" i="1"/>
  <c r="G65" i="1"/>
  <c r="G66" i="1"/>
  <c r="G67" i="1"/>
  <c r="G68" i="1"/>
  <c r="G71" i="1"/>
  <c r="G72" i="1"/>
  <c r="G74" i="1"/>
  <c r="G75" i="1"/>
  <c r="G80" i="1"/>
  <c r="G81" i="1"/>
  <c r="G95" i="1"/>
  <c r="G98" i="1"/>
  <c r="G101" i="1"/>
  <c r="G103" i="1"/>
  <c r="G105" i="1"/>
  <c r="G107" i="1"/>
  <c r="G110" i="1"/>
  <c r="G111" i="1"/>
  <c r="G112" i="1"/>
  <c r="G113" i="1"/>
  <c r="G114" i="1"/>
  <c r="G115" i="1"/>
  <c r="G117" i="1"/>
  <c r="G119" i="1"/>
  <c r="G129" i="1"/>
  <c r="G134" i="1"/>
  <c r="G135" i="1"/>
  <c r="G136" i="1"/>
  <c r="G137" i="1"/>
  <c r="G140" i="1"/>
  <c r="G142" i="1"/>
  <c r="G145" i="1"/>
  <c r="G146" i="1"/>
  <c r="G150" i="1"/>
  <c r="G152" i="1"/>
  <c r="G155" i="1"/>
  <c r="G156" i="1"/>
  <c r="G157" i="1"/>
  <c r="G158" i="1"/>
  <c r="G159" i="1"/>
  <c r="G160" i="1"/>
  <c r="G161" i="1"/>
  <c r="G164" i="1"/>
  <c r="G165" i="1"/>
  <c r="G166" i="1"/>
  <c r="G167" i="1"/>
  <c r="G171" i="1"/>
  <c r="G172" i="1"/>
  <c r="G173" i="1"/>
  <c r="G174" i="1"/>
  <c r="G178" i="1"/>
  <c r="G179" i="1"/>
  <c r="G180" i="1"/>
  <c r="G181" i="1"/>
  <c r="G182" i="1"/>
  <c r="G183" i="1"/>
  <c r="G184" i="1"/>
  <c r="G189" i="1"/>
  <c r="G192" i="1"/>
  <c r="G194" i="1"/>
  <c r="G197" i="1"/>
  <c r="G199" i="1"/>
  <c r="G224" i="1"/>
  <c r="G230" i="1"/>
  <c r="G232" i="1"/>
  <c r="G235" i="1"/>
  <c r="G236" i="1"/>
  <c r="G238" i="1"/>
  <c r="G244" i="1"/>
  <c r="G246" i="1"/>
  <c r="G248" i="1"/>
  <c r="G250" i="1"/>
  <c r="G252" i="1"/>
  <c r="G254" i="1"/>
  <c r="G256" i="1"/>
  <c r="G257" i="1"/>
  <c r="G258" i="1"/>
  <c r="G259" i="1"/>
  <c r="G260" i="1"/>
  <c r="G261" i="1"/>
  <c r="G262" i="1"/>
  <c r="G263" i="1"/>
  <c r="G266" i="1"/>
  <c r="G267" i="1"/>
  <c r="G271" i="1"/>
  <c r="G291" i="1"/>
  <c r="G292" i="1"/>
  <c r="G293" i="1"/>
  <c r="G294" i="1"/>
  <c r="G296" i="1"/>
  <c r="G305" i="1"/>
  <c r="G306" i="1"/>
  <c r="G343" i="1"/>
  <c r="G344" i="1"/>
  <c r="G345" i="1"/>
  <c r="G346" i="1"/>
  <c r="G348" i="1"/>
  <c r="G350" i="1"/>
  <c r="G351" i="1"/>
  <c r="G352" i="1"/>
  <c r="G353" i="1"/>
  <c r="G354" i="1"/>
  <c r="G361" i="1"/>
  <c r="G363" i="1"/>
  <c r="G366" i="1"/>
  <c r="G367" i="1"/>
  <c r="G368" i="1"/>
  <c r="G369" i="1"/>
  <c r="G370" i="1"/>
  <c r="G372" i="1"/>
  <c r="G374" i="1"/>
  <c r="G378" i="1"/>
  <c r="G380" i="1"/>
  <c r="G400" i="1"/>
  <c r="G404" i="1"/>
  <c r="G405" i="1"/>
  <c r="E99" i="1" l="1"/>
  <c r="F99" i="1"/>
  <c r="E376" i="1"/>
  <c r="E242" i="1"/>
  <c r="F376" i="1"/>
  <c r="F242" i="1"/>
  <c r="G109" i="1"/>
  <c r="F388" i="1"/>
  <c r="F8" i="1"/>
  <c r="G469" i="1"/>
  <c r="E388" i="1"/>
  <c r="G408" i="1"/>
  <c r="G411" i="1"/>
  <c r="G416" i="1"/>
  <c r="G383" i="1"/>
  <c r="G381" i="1"/>
  <c r="G364" i="1"/>
  <c r="F225" i="1"/>
  <c r="G340" i="1"/>
  <c r="E225" i="1"/>
  <c r="G240" i="1"/>
  <c r="E130" i="1"/>
  <c r="F130" i="1"/>
  <c r="G221" i="1"/>
  <c r="G175" i="1"/>
  <c r="G82" i="1"/>
  <c r="F39" i="1"/>
  <c r="G42" i="1"/>
  <c r="G349" i="1"/>
  <c r="G270" i="1"/>
  <c r="G249" i="1"/>
  <c r="G245" i="1"/>
  <c r="G359" i="1"/>
  <c r="G231" i="1"/>
  <c r="G198" i="1"/>
  <c r="G106" i="1"/>
  <c r="G48" i="1"/>
  <c r="G76" i="1"/>
  <c r="G203" i="1"/>
  <c r="G52" i="1"/>
  <c r="G243" i="1"/>
  <c r="G153" i="1"/>
  <c r="G127" i="1"/>
  <c r="G251" i="1"/>
  <c r="G247" i="1"/>
  <c r="G104" i="1"/>
  <c r="G329" i="1"/>
  <c r="G92" i="1"/>
  <c r="G18" i="1"/>
  <c r="G200" i="1"/>
  <c r="G128" i="1"/>
  <c r="G399" i="1"/>
  <c r="G13" i="1"/>
  <c r="G226" i="1"/>
  <c r="G97" i="1"/>
  <c r="G177" i="1"/>
  <c r="E328" i="1"/>
  <c r="G229" i="1"/>
  <c r="G304" i="1"/>
  <c r="G357" i="1"/>
  <c r="G253" i="1"/>
  <c r="G272" i="1"/>
  <c r="G297" i="1"/>
  <c r="G332" i="1"/>
  <c r="G409" i="1"/>
  <c r="G389" i="1"/>
  <c r="G290" i="1"/>
  <c r="G27" i="1"/>
  <c r="G40" i="1"/>
  <c r="G11" i="1"/>
  <c r="F328" i="1"/>
  <c r="E8" i="1"/>
  <c r="G100" i="1"/>
  <c r="G102" i="1"/>
  <c r="G131" i="1"/>
  <c r="G123" i="1"/>
  <c r="F122" i="1"/>
  <c r="G122" i="1" s="1"/>
  <c r="G96" i="1"/>
  <c r="G309" i="1" l="1"/>
  <c r="G289" i="1"/>
  <c r="G99" i="1"/>
  <c r="G26" i="1"/>
  <c r="G130" i="1"/>
  <c r="G376" i="1"/>
  <c r="G8" i="1"/>
  <c r="G91" i="1"/>
  <c r="G225" i="1"/>
  <c r="G328" i="1"/>
  <c r="G39" i="1"/>
  <c r="G388" i="1"/>
  <c r="G242" i="1"/>
  <c r="G21" i="1" l="1"/>
  <c r="G17" i="1"/>
  <c r="E47" i="1"/>
  <c r="E406" i="1" s="1"/>
  <c r="E470" i="1" l="1"/>
  <c r="G56" i="1"/>
  <c r="F47" i="1"/>
  <c r="F406" i="1" s="1"/>
  <c r="G47" i="1" l="1"/>
  <c r="G406" i="1" l="1"/>
  <c r="F470" i="1"/>
  <c r="G470" i="1" s="1"/>
  <c r="G462" i="1"/>
  <c r="G460" i="1" l="1"/>
  <c r="G459" i="1" l="1"/>
  <c r="G457" i="1" l="1"/>
  <c r="G455" i="1" l="1"/>
  <c r="G452" i="1" l="1"/>
  <c r="G450" i="1" l="1"/>
  <c r="G449" i="1" l="1"/>
  <c r="G443" i="1" l="1"/>
  <c r="G441" i="1" l="1"/>
  <c r="G436" i="1" l="1"/>
  <c r="G430" i="1" l="1"/>
  <c r="G428" i="1" l="1"/>
  <c r="G427" i="1"/>
  <c r="G466" i="1"/>
  <c r="G467" i="1" l="1"/>
</calcChain>
</file>

<file path=xl/sharedStrings.xml><?xml version="1.0" encoding="utf-8"?>
<sst xmlns="http://schemas.openxmlformats.org/spreadsheetml/2006/main" count="544" uniqueCount="218">
  <si>
    <t>Dział</t>
  </si>
  <si>
    <t>Rozdział</t>
  </si>
  <si>
    <t>§</t>
  </si>
  <si>
    <t>Nazwa</t>
  </si>
  <si>
    <t>Plan</t>
  </si>
  <si>
    <t>Wykonanie</t>
  </si>
  <si>
    <t>Procent wykonania</t>
  </si>
  <si>
    <t>010</t>
  </si>
  <si>
    <t>Rolnictwo i łowiectwo</t>
  </si>
  <si>
    <t>01030</t>
  </si>
  <si>
    <t>Izby rolnicze</t>
  </si>
  <si>
    <t>Wydatki gmin na rzecz izb rolniczych w wysokości 2% uzyskanych wpływów z podatku rolnego</t>
  </si>
  <si>
    <t>01095</t>
  </si>
  <si>
    <t>Pozostała działalność</t>
  </si>
  <si>
    <t xml:space="preserve">Wynagrodzenia  bezosobowe </t>
  </si>
  <si>
    <t>Różne opłaty i składki</t>
  </si>
  <si>
    <t>600</t>
  </si>
  <si>
    <t>Transport i łączność</t>
  </si>
  <si>
    <t>60004</t>
  </si>
  <si>
    <t>Lokalny transport zbiorowy</t>
  </si>
  <si>
    <t>Zakup usług pozostałych</t>
  </si>
  <si>
    <t>60016</t>
  </si>
  <si>
    <t>Drogi publiczne gminne</t>
  </si>
  <si>
    <t>Zakup materiałów i wyposażenia</t>
  </si>
  <si>
    <t>Zakup usług remontowych</t>
  </si>
  <si>
    <t>700</t>
  </si>
  <si>
    <t>Gospodarka mieszkaniowa</t>
  </si>
  <si>
    <t>70005</t>
  </si>
  <si>
    <t>Gospodarka gruntami i nieruchomościami</t>
  </si>
  <si>
    <t>Zakup energii</t>
  </si>
  <si>
    <t>Pozostałe odsetki</t>
  </si>
  <si>
    <t>Koszty postępowania sądowego i prokuratorskiego</t>
  </si>
  <si>
    <t>Wydatki inwestycyjne jednostek budżetowych</t>
  </si>
  <si>
    <t>710</t>
  </si>
  <si>
    <t>Działalność usługowa</t>
  </si>
  <si>
    <t>Plany zagospodarowania przestrzennego</t>
  </si>
  <si>
    <t>71035</t>
  </si>
  <si>
    <t xml:space="preserve">Cmentarze </t>
  </si>
  <si>
    <t>750</t>
  </si>
  <si>
    <t>Administracja publiczna</t>
  </si>
  <si>
    <t>75011</t>
  </si>
  <si>
    <t>Urzędy wojewódzkie</t>
  </si>
  <si>
    <t>Wynagrodzenia osobowe pracowników</t>
  </si>
  <si>
    <t>Składki na ubezpieczenia społeczne</t>
  </si>
  <si>
    <t>Składki na Fundusz Pracy</t>
  </si>
  <si>
    <t>75022</t>
  </si>
  <si>
    <t>Rady gmin (miast i miast na prawach powiatu)</t>
  </si>
  <si>
    <t>Różne wydatki na rzecz osób fizycznych</t>
  </si>
  <si>
    <t>75023</t>
  </si>
  <si>
    <t>Urzędy gmin (miast i miast na prawach powiatu)</t>
  </si>
  <si>
    <t>Wydatki osobowe niezaliczone do wynagrodzeń</t>
  </si>
  <si>
    <t>Dodatkowe wynagrodzenie roczne</t>
  </si>
  <si>
    <t>Zakup usług zdrowotnych</t>
  </si>
  <si>
    <t>Podróże służbowe krajowe</t>
  </si>
  <si>
    <t>Odpisy na zakładowy fundusz świadczeń socjalnych</t>
  </si>
  <si>
    <t>Szkolenia pracowników niebędących członkami korpusu służby cywilnej</t>
  </si>
  <si>
    <t>Promocja jednostek samorządu terytorialnego</t>
  </si>
  <si>
    <t>751</t>
  </si>
  <si>
    <t>Urzędy naczelnych organów władzy państwowej, kontroli i ochrony prawa oraz sądownictwa</t>
  </si>
  <si>
    <t>75101</t>
  </si>
  <si>
    <t>Urzędy naczelnych organów władzy państwowej, kontroli i ochrony prawa</t>
  </si>
  <si>
    <t>Wynagrodzenia bezosobowe</t>
  </si>
  <si>
    <t>Obrona narodowa</t>
  </si>
  <si>
    <t>Pozostałe wydatki obronne</t>
  </si>
  <si>
    <t>Bezpieczeństwo publiczne i ochrona przeciwpożarowa</t>
  </si>
  <si>
    <t>Komendy wojewódzkie Policji</t>
  </si>
  <si>
    <t>Komendy powiatowe Policji</t>
  </si>
  <si>
    <t>75411</t>
  </si>
  <si>
    <t>Komendy powiatowe Państwowej Straży Pożarnej</t>
  </si>
  <si>
    <t>75414</t>
  </si>
  <si>
    <t>Obrona cywilna</t>
  </si>
  <si>
    <t>75416</t>
  </si>
  <si>
    <t>Straż gminna (miejska)</t>
  </si>
  <si>
    <t>Różne rozliczenia</t>
  </si>
  <si>
    <t>Rezerwy ogólne i celowe</t>
  </si>
  <si>
    <t>Rezerwy</t>
  </si>
  <si>
    <t>801</t>
  </si>
  <si>
    <t>Oświata i wychowanie</t>
  </si>
  <si>
    <t>80101</t>
  </si>
  <si>
    <t>Szkoły podstawowe</t>
  </si>
  <si>
    <t>Przedszkola</t>
  </si>
  <si>
    <t>Nagrody i wydatki osobowe niezaliczone do wynagrodzeń</t>
  </si>
  <si>
    <t>Składka na Fundusz Pracy</t>
  </si>
  <si>
    <t>4170</t>
  </si>
  <si>
    <t>Zakup środków żywności</t>
  </si>
  <si>
    <t>4280</t>
  </si>
  <si>
    <t>Podróze służbowe krajowe</t>
  </si>
  <si>
    <t>4700</t>
  </si>
  <si>
    <t>80110</t>
  </si>
  <si>
    <t>Gimnazja</t>
  </si>
  <si>
    <t>Dokształcanie i doskonalenie nauczycieli</t>
  </si>
  <si>
    <t>80195</t>
  </si>
  <si>
    <t>851</t>
  </si>
  <si>
    <t>Ochrona zdrowia</t>
  </si>
  <si>
    <t>Zwalczanie narkomanii</t>
  </si>
  <si>
    <t>85154</t>
  </si>
  <si>
    <t>Przeciwdziałanie alkoholizmowi</t>
  </si>
  <si>
    <t>Dotacja celowa z budżetu na finansowanie zadań zleconych do realizacji stowarzyszeniom</t>
  </si>
  <si>
    <t>852</t>
  </si>
  <si>
    <t>Pomoc społeczna</t>
  </si>
  <si>
    <t>Domy pomocy społecznej</t>
  </si>
  <si>
    <t>Składki na ubezpieczenie zdrowotne opłacane za osoby pobierajace niektóre świadczenia z pomocy społecznej, niektóre świadczenia rodzinne oraz za osoby uczestniczące  w zajęciach w centrum integracji  społecznej</t>
  </si>
  <si>
    <t>Składki na ubezpieczenie zdrowotne</t>
  </si>
  <si>
    <t>85214</t>
  </si>
  <si>
    <t xml:space="preserve">Zasiłki i pomoc w naturze oraz składki na ubezpieczenie emerytalne i rentowe </t>
  </si>
  <si>
    <t>Świadczenia społeczne</t>
  </si>
  <si>
    <t>85215</t>
  </si>
  <si>
    <t>Dodatki mieszkaniowe</t>
  </si>
  <si>
    <t>Zasiłki stałe</t>
  </si>
  <si>
    <t>85219</t>
  </si>
  <si>
    <t>Ośrodki pomocy społecznej</t>
  </si>
  <si>
    <t>85228</t>
  </si>
  <si>
    <t>Usługi opiekuńcze i specjalistyczne usługi opiekuńcze</t>
  </si>
  <si>
    <t>3110</t>
  </si>
  <si>
    <t>854</t>
  </si>
  <si>
    <t>Edukacyjna opieka wychowawcza</t>
  </si>
  <si>
    <t>85401</t>
  </si>
  <si>
    <t>Świetlice szkolne</t>
  </si>
  <si>
    <t>85415</t>
  </si>
  <si>
    <t>Pomoc materialna dla uczniów</t>
  </si>
  <si>
    <t>Stypendia  dla uczniów</t>
  </si>
  <si>
    <t>Inne formy pomocy dla uczniów</t>
  </si>
  <si>
    <t>900</t>
  </si>
  <si>
    <t>Gospodarka komunalna i ochrona środowiska</t>
  </si>
  <si>
    <t>Gospodarka ściekowa i ochrona wód</t>
  </si>
  <si>
    <t>90003</t>
  </si>
  <si>
    <t>Oczyszczanie miast i wsi</t>
  </si>
  <si>
    <t>90004</t>
  </si>
  <si>
    <t>Utrzymanie zieleni w miastach i gminach</t>
  </si>
  <si>
    <t>Oświetlenie ulic, placów i dróg</t>
  </si>
  <si>
    <t>Składki na ubezpieczenie społeczne</t>
  </si>
  <si>
    <t>Kultura i ochrona dziedzictwa narodowego</t>
  </si>
  <si>
    <t>Teatry</t>
  </si>
  <si>
    <t>Dotacja podmiotowa z budżetu dla samorządowej instytucji kultury</t>
  </si>
  <si>
    <t>Wydatki  inwestycyjne jednostek budżetowych</t>
  </si>
  <si>
    <t>Biblioteki</t>
  </si>
  <si>
    <t xml:space="preserve">Kultura fizyczna </t>
  </si>
  <si>
    <t xml:space="preserve"> Zadania w zakresie kultury fizycznej </t>
  </si>
  <si>
    <t>Gospodarka Odpadami</t>
  </si>
  <si>
    <t>4240</t>
  </si>
  <si>
    <t>4330</t>
  </si>
  <si>
    <t>4360</t>
  </si>
  <si>
    <t>4390</t>
  </si>
  <si>
    <t> Pozostała działalność</t>
  </si>
  <si>
    <t>Obsługa papierów wartościowych, kredytów i pożyczek jednostek samorządu terytorialnego</t>
  </si>
  <si>
    <t>Odsetki od samorządowych papierów wartościowych lub zaciągniętych przez jednostkę samorządu terytorialnego kredytów i pożyczek</t>
  </si>
  <si>
    <t>Wydatki na zakupy inwestycyjne jednostek budżetowych</t>
  </si>
  <si>
    <t>Dotacje celowe otrzymane z gminy na zadania bieżące realizowane na podstawie porozumień (umów) między jednostkami samorządu terytorialnego</t>
  </si>
  <si>
    <t>Wpłaty na Państwowy Fundusz Rehabilitacji Osób Niepełnosprawnych</t>
  </si>
  <si>
    <t>Opłaty z tytułu zakupu usług telekomunikacyjnych</t>
  </si>
  <si>
    <t>Opłaty z tytułu zakupu usług telekomunikacyjnych</t>
  </si>
  <si>
    <t>Zakup usług obejmujących wykonanie ekspertyz, analiz i opinii</t>
  </si>
  <si>
    <t>Zakup pomocy naukowych, dydaktycznych i książek</t>
  </si>
  <si>
    <t>Dowożenie uczniów do szkół</t>
  </si>
  <si>
    <t>Ochrona powietrza atmosferycznego i klimatu</t>
  </si>
  <si>
    <t>Dotacje celowe z budżetu na finansowanie lub dofinansowanie kosztów realizacji inwestycji i zakupów inwestycyjnych jednostek niezaliczanych do sektora finansów publicznych</t>
  </si>
  <si>
    <t>Realizacja zadań wymagających stosowania specjalnej organizacji nauki i metod pracy dla dzieci i młodzieży w szkołach podstawowych, gimnazjach, liceach ogólnokształcących, liceach profilowanych i szkołach zawodowych oraz szkołach artystycznych</t>
  </si>
  <si>
    <t> Obiekty sportowe</t>
  </si>
  <si>
    <t>Programy polityki zdrowotnej</t>
  </si>
  <si>
    <t>4300</t>
  </si>
  <si>
    <t>Zakup środków dydaktycznych i książek</t>
  </si>
  <si>
    <t>Zakup usług przez jednostki samorządu terytorialnego od innych jedn. Samorz. terytorialnego</t>
  </si>
  <si>
    <t>01008</t>
  </si>
  <si>
    <t>Melioracje wodne</t>
  </si>
  <si>
    <t>Drogi publiczne wojewódzkie</t>
  </si>
  <si>
    <t>Opłaty za administrowanie i czynsze za budynki, lokale i pomieszczenia garażowe</t>
  </si>
  <si>
    <t>2300</t>
  </si>
  <si>
    <t>Wpłaty od jednostek na państwowy fundusz celowy</t>
  </si>
  <si>
    <t>Dotacja podmiotowa z budżetu dla niepublicznej jednostki systemu oświaty</t>
  </si>
  <si>
    <t>Zakup usług przez jednostki samorządu terytorialnego od innych jedn. samorządu terytorialnego</t>
  </si>
  <si>
    <t>Inne formy wychowania przedszkolnego</t>
  </si>
  <si>
    <t>Kolonie i obozy oraz inne formy wypoczynku dzieci i młodzieży szkolnej, a także szkolenia młodzieży</t>
  </si>
  <si>
    <t>Dotacje celowe z budżetu na finansowanie lub dofinansowanie kosztów realizacji inwestycji i zakupów inwestycyjnych jednostek niezaliczanych do sektora finansów publicznych</t>
  </si>
  <si>
    <t>Ochrona zabytków i opieka nad zabytkami</t>
  </si>
  <si>
    <t>Wydatki inwestycyjne dotyczące obiektów zabytkowych będących w użytkowaniu jednostek budżetowych</t>
  </si>
  <si>
    <t>Nagrody o charakterze szczególnym niezaliczone do wynagrodzeń</t>
  </si>
  <si>
    <t>Wydatki bieżące</t>
  </si>
  <si>
    <t>Wydatki majątkowe</t>
  </si>
  <si>
    <t>wydatki bieżące razem</t>
  </si>
  <si>
    <t>wydatki majątkowe razem</t>
  </si>
  <si>
    <t>OGÓŁEM</t>
  </si>
  <si>
    <t>Obsługa długu publicznego</t>
  </si>
  <si>
    <t>3119</t>
  </si>
  <si>
    <t>4017</t>
  </si>
  <si>
    <t>4117</t>
  </si>
  <si>
    <t>4127</t>
  </si>
  <si>
    <t>4177</t>
  </si>
  <si>
    <t>4217</t>
  </si>
  <si>
    <t>4307</t>
  </si>
  <si>
    <t>4560</t>
  </si>
  <si>
    <t xml:space="preserve">            INFORMACJA  Z  WYKONANIA   WYDATKÓW   ZA  I PÓŁROCZE 2017 ROKU</t>
  </si>
  <si>
    <t>Turystyka</t>
  </si>
  <si>
    <t>Zadania w zakresie upowszechniania turystyki</t>
  </si>
  <si>
    <t>Dotacje celowe przekazane gminie na inwestycje i zakupy inwestycyjne realizowane na podstawie porozumień 9umów) między jst</t>
  </si>
  <si>
    <t xml:space="preserve">Pozostała działalność </t>
  </si>
  <si>
    <t>Szkoły Podstawowe</t>
  </si>
  <si>
    <t>Nagrody konkursowe</t>
  </si>
  <si>
    <t>Podatek od towarów i usług VAT</t>
  </si>
  <si>
    <t>Odsetki od nieterminowych wpłat podatku od towarów i usług (Vat)</t>
  </si>
  <si>
    <t>Podróże służbowe zagraniczne</t>
  </si>
  <si>
    <t>Honoraria</t>
  </si>
  <si>
    <t>Rozliczenia z bankami związane z obsługą długu publicznego</t>
  </si>
  <si>
    <t>Koszty emisji samorządowych papierów wartościowych oraz inne opłaty i prowizje</t>
  </si>
  <si>
    <t>Zwrot niewykorzystanych dotacji oraz płatności</t>
  </si>
  <si>
    <t>Odsetki od dotacji oraz płatności: wykorzystanych niezgodnie z przeznaczeniem lub wykorzystanych z naruszeniem procedur, o których mowa w art.. 184 ustawy, pobranych nienależnie lub w nadmiernej wysokości</t>
  </si>
  <si>
    <t>Pomoc w zakresie dożywiania</t>
  </si>
  <si>
    <t>Rodzina</t>
  </si>
  <si>
    <t>Świadczenia wychowawcze</t>
  </si>
  <si>
    <t>Świadczenia rodzinne, świadczenie z funduszu alimentacyjnego  oraz składki na ubezpieczenia emerytalne i rentowe z ubezpieczenia społecznego</t>
  </si>
  <si>
    <t>Karta dużej rodziny</t>
  </si>
  <si>
    <t>Wspieranie rodziny</t>
  </si>
  <si>
    <t>Rodziny zastępcze</t>
  </si>
  <si>
    <t>Zwrot dotacji oraz płatności, w tym wykorzystanych niezgodnie z przeznaczeniem lub wykorzystanych z naruszeniem procedur, o których mowa w art.. 184 ustawy, pobranych nienależnie lub w nadmiernej wysokości.</t>
  </si>
  <si>
    <t>Zakup usług przez jst od innych jst</t>
  </si>
  <si>
    <t>Pomoc materialna dla uczniów o charakterze motywacyjnym</t>
  </si>
  <si>
    <t>Ogrody botaniczne i zoologiczne oraz naturalne obszary i obiekty chronionej przyrody</t>
  </si>
  <si>
    <t>Rezerwaty i pomniki przyrody</t>
  </si>
  <si>
    <t>Tabela nr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</si>
</sst>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>
    <font>
      <sz val="10"/>
      <name val="Arial"/>
      <family val="2"/>
      <charset val="238"/>
    </font>
    <font>
      <sz val="10"/>
      <color indexed="8"/>
      <name val="Czcionka tekstu podstawowego"/>
      <family val="2"/>
      <charset val="238"/>
    </font>
    <font>
      <sz val="10"/>
      <color indexed="9"/>
      <name val="Czcionka tekstu podstawowego"/>
      <family val="2"/>
      <charset val="238"/>
    </font>
    <font>
      <sz val="10"/>
      <color indexed="62"/>
      <name val="Czcionka tekstu podstawowego"/>
      <family val="2"/>
      <charset val="238"/>
    </font>
    <font>
      <b/>
      <sz val="10"/>
      <color indexed="63"/>
      <name val="Czcionka tekstu podstawowego"/>
      <family val="2"/>
      <charset val="238"/>
    </font>
    <font>
      <sz val="10"/>
      <color indexed="17"/>
      <name val="Czcionka tekstu podstawowego"/>
      <family val="2"/>
      <charset val="238"/>
    </font>
    <font>
      <sz val="10"/>
      <color indexed="52"/>
      <name val="Czcionka tekstu podstawowego"/>
      <family val="2"/>
      <charset val="238"/>
    </font>
    <font>
      <b/>
      <sz val="10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0"/>
      <color indexed="60"/>
      <name val="Czcionka tekstu podstawowego"/>
      <family val="2"/>
      <charset val="238"/>
    </font>
    <font>
      <b/>
      <sz val="10"/>
      <color indexed="52"/>
      <name val="Czcionka tekstu podstawowego"/>
      <family val="2"/>
      <charset val="238"/>
    </font>
    <font>
      <b/>
      <sz val="10"/>
      <color indexed="8"/>
      <name val="Czcionka tekstu podstawowego"/>
      <family val="2"/>
      <charset val="238"/>
    </font>
    <font>
      <i/>
      <sz val="10"/>
      <color indexed="23"/>
      <name val="Czcionka tekstu podstawowego"/>
      <family val="2"/>
      <charset val="238"/>
    </font>
    <font>
      <sz val="10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0"/>
      <color indexed="20"/>
      <name val="Czcionka tekstu podstawowego"/>
      <family val="2"/>
      <charset val="238"/>
    </font>
    <font>
      <sz val="10"/>
      <name val="MS Sans Serif"/>
      <family val="2"/>
      <charset val="238"/>
    </font>
    <font>
      <sz val="10"/>
      <name val="Times New Roman CE"/>
      <family val="1"/>
      <charset val="238"/>
    </font>
    <font>
      <sz val="12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0"/>
      <color indexed="17"/>
      <name val="Times New Roman CE"/>
      <family val="1"/>
      <charset val="238"/>
    </font>
    <font>
      <sz val="10"/>
      <color indexed="8"/>
      <name val="Times New Roman CE"/>
      <family val="1"/>
      <charset val="238"/>
    </font>
    <font>
      <sz val="8"/>
      <name val="Arial"/>
      <family val="2"/>
      <charset val="238"/>
    </font>
    <font>
      <b/>
      <sz val="10"/>
      <name val="Times New Roman CE"/>
      <charset val="238"/>
    </font>
    <font>
      <sz val="10"/>
      <name val="Times New Roman CE"/>
      <charset val="238"/>
    </font>
    <font>
      <sz val="10"/>
      <name val="Arial"/>
      <family val="2"/>
      <charset val="238"/>
    </font>
    <font>
      <b/>
      <sz val="10"/>
      <color indexed="8"/>
      <name val="Times New Roman"/>
      <family val="1"/>
      <charset val="238"/>
    </font>
    <font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2"/>
      <name val="Times New Roman CE"/>
      <charset val="238"/>
    </font>
    <font>
      <b/>
      <sz val="10"/>
      <color indexed="8"/>
      <name val="Times New Roman CE"/>
      <charset val="238"/>
    </font>
    <font>
      <b/>
      <sz val="10"/>
      <color theme="1"/>
      <name val="Times New Roman"/>
      <family val="1"/>
      <charset val="238"/>
    </font>
    <font>
      <sz val="10"/>
      <name val="Arial CE"/>
      <charset val="238"/>
    </font>
    <font>
      <sz val="11"/>
      <name val="Times New Roman CE"/>
      <family val="1"/>
      <charset val="238"/>
    </font>
  </fonts>
  <fills count="31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23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</fills>
  <borders count="1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ck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4" borderId="0" applyNumberFormat="0" applyBorder="0" applyAlignment="0" applyProtection="0"/>
    <xf numFmtId="0" fontId="18" fillId="0" borderId="0"/>
    <xf numFmtId="0" fontId="6" fillId="0" borderId="3" applyNumberFormat="0" applyFill="0" applyAlignment="0" applyProtection="0"/>
    <xf numFmtId="0" fontId="7" fillId="21" borderId="4" applyNumberFormat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22" borderId="0" applyNumberFormat="0" applyBorder="0" applyAlignment="0" applyProtection="0"/>
    <xf numFmtId="0" fontId="12" fillId="20" borderId="1" applyNumberFormat="0" applyAlignment="0" applyProtection="0"/>
    <xf numFmtId="0" fontId="13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28" fillId="23" borderId="9" applyNumberFormat="0" applyAlignment="0" applyProtection="0"/>
    <xf numFmtId="0" fontId="17" fillId="3" borderId="0" applyNumberFormat="0" applyBorder="0" applyAlignment="0" applyProtection="0"/>
    <xf numFmtId="9" fontId="28" fillId="0" borderId="0" applyFont="0" applyFill="0" applyBorder="0" applyAlignment="0" applyProtection="0"/>
    <xf numFmtId="0" fontId="36" fillId="0" borderId="0"/>
  </cellStyleXfs>
  <cellXfs count="520">
    <xf numFmtId="0" fontId="0" fillId="0" borderId="0" xfId="0"/>
    <xf numFmtId="0" fontId="19" fillId="0" borderId="0" xfId="28" applyNumberFormat="1" applyFont="1" applyFill="1" applyBorder="1" applyAlignment="1" applyProtection="1">
      <alignment horizontal="center"/>
    </xf>
    <xf numFmtId="0" fontId="19" fillId="0" borderId="0" xfId="28" applyNumberFormat="1" applyFont="1" applyFill="1" applyBorder="1" applyAlignment="1" applyProtection="1">
      <alignment horizontal="center" vertical="center" wrapText="1"/>
    </xf>
    <xf numFmtId="3" fontId="19" fillId="0" borderId="0" xfId="28" applyNumberFormat="1" applyFont="1" applyFill="1" applyBorder="1" applyAlignment="1" applyProtection="1">
      <alignment horizontal="center"/>
    </xf>
    <xf numFmtId="3" fontId="19" fillId="0" borderId="0" xfId="28" applyNumberFormat="1" applyFont="1" applyFill="1" applyBorder="1" applyAlignment="1" applyProtection="1"/>
    <xf numFmtId="4" fontId="19" fillId="0" borderId="0" xfId="28" applyNumberFormat="1" applyFont="1" applyFill="1" applyBorder="1" applyAlignment="1" applyProtection="1"/>
    <xf numFmtId="0" fontId="19" fillId="0" borderId="0" xfId="28" applyNumberFormat="1" applyFont="1" applyFill="1" applyBorder="1" applyAlignment="1" applyProtection="1"/>
    <xf numFmtId="4" fontId="19" fillId="0" borderId="0" xfId="28" applyNumberFormat="1" applyFont="1" applyFill="1" applyBorder="1" applyAlignment="1" applyProtection="1">
      <alignment horizontal="left"/>
    </xf>
    <xf numFmtId="0" fontId="20" fillId="0" borderId="0" xfId="28" applyNumberFormat="1" applyFont="1" applyFill="1" applyBorder="1" applyAlignment="1" applyProtection="1">
      <alignment horizontal="center"/>
    </xf>
    <xf numFmtId="0" fontId="20" fillId="0" borderId="0" xfId="28" applyNumberFormat="1" applyFont="1" applyFill="1" applyBorder="1" applyAlignment="1" applyProtection="1">
      <alignment horizontal="center" vertical="center" wrapText="1"/>
    </xf>
    <xf numFmtId="3" fontId="20" fillId="0" borderId="0" xfId="28" applyNumberFormat="1" applyFont="1" applyFill="1" applyBorder="1" applyAlignment="1" applyProtection="1">
      <alignment horizontal="center"/>
    </xf>
    <xf numFmtId="3" fontId="20" fillId="0" borderId="0" xfId="28" applyNumberFormat="1" applyFont="1" applyFill="1" applyBorder="1" applyAlignment="1" applyProtection="1"/>
    <xf numFmtId="4" fontId="20" fillId="0" borderId="0" xfId="28" applyNumberFormat="1" applyFont="1" applyFill="1" applyBorder="1" applyAlignment="1" applyProtection="1">
      <alignment horizontal="right"/>
    </xf>
    <xf numFmtId="4" fontId="20" fillId="0" borderId="0" xfId="28" applyNumberFormat="1" applyFont="1" applyFill="1" applyBorder="1" applyAlignment="1" applyProtection="1"/>
    <xf numFmtId="4" fontId="22" fillId="0" borderId="0" xfId="28" applyNumberFormat="1" applyFont="1" applyFill="1" applyBorder="1" applyAlignment="1" applyProtection="1">
      <alignment horizontal="right" vertical="center" wrapText="1"/>
    </xf>
    <xf numFmtId="0" fontId="22" fillId="0" borderId="0" xfId="28" applyNumberFormat="1" applyFont="1" applyFill="1" applyBorder="1" applyAlignment="1" applyProtection="1">
      <alignment horizontal="right" vertical="center" wrapText="1"/>
    </xf>
    <xf numFmtId="0" fontId="22" fillId="0" borderId="11" xfId="28" applyNumberFormat="1" applyFont="1" applyFill="1" applyBorder="1" applyAlignment="1" applyProtection="1">
      <alignment horizontal="center" vertical="center"/>
    </xf>
    <xf numFmtId="0" fontId="22" fillId="0" borderId="12" xfId="28" applyNumberFormat="1" applyFont="1" applyFill="1" applyBorder="1" applyAlignment="1" applyProtection="1">
      <alignment horizontal="center" vertical="center"/>
    </xf>
    <xf numFmtId="1" fontId="22" fillId="0" borderId="13" xfId="28" applyNumberFormat="1" applyFont="1" applyFill="1" applyBorder="1" applyAlignment="1" applyProtection="1">
      <alignment horizontal="center" vertical="center"/>
    </xf>
    <xf numFmtId="3" fontId="22" fillId="0" borderId="13" xfId="28" applyNumberFormat="1" applyFont="1" applyFill="1" applyBorder="1" applyAlignment="1" applyProtection="1">
      <alignment horizontal="left" vertical="center" wrapText="1"/>
    </xf>
    <xf numFmtId="4" fontId="22" fillId="0" borderId="13" xfId="28" applyNumberFormat="1" applyFont="1" applyFill="1" applyBorder="1" applyAlignment="1" applyProtection="1">
      <alignment horizontal="right" vertical="center"/>
    </xf>
    <xf numFmtId="0" fontId="19" fillId="0" borderId="14" xfId="28" applyNumberFormat="1" applyFont="1" applyFill="1" applyBorder="1" applyAlignment="1" applyProtection="1">
      <alignment horizontal="center" vertical="center"/>
    </xf>
    <xf numFmtId="1" fontId="19" fillId="0" borderId="15" xfId="28" applyNumberFormat="1" applyFont="1" applyFill="1" applyBorder="1" applyAlignment="1" applyProtection="1">
      <alignment horizontal="center" vertical="center"/>
    </xf>
    <xf numFmtId="3" fontId="19" fillId="0" borderId="15" xfId="28" applyNumberFormat="1" applyFont="1" applyFill="1" applyBorder="1" applyAlignment="1" applyProtection="1">
      <alignment horizontal="left" vertical="center" wrapText="1"/>
    </xf>
    <xf numFmtId="4" fontId="19" fillId="0" borderId="15" xfId="28" applyNumberFormat="1" applyFont="1" applyFill="1" applyBorder="1" applyAlignment="1" applyProtection="1">
      <alignment horizontal="right" vertical="center"/>
    </xf>
    <xf numFmtId="0" fontId="22" fillId="0" borderId="0" xfId="28" applyNumberFormat="1" applyFont="1" applyFill="1" applyBorder="1" applyAlignment="1" applyProtection="1"/>
    <xf numFmtId="49" fontId="22" fillId="0" borderId="16" xfId="28" applyNumberFormat="1" applyFont="1" applyFill="1" applyBorder="1" applyAlignment="1" applyProtection="1">
      <alignment horizontal="center" vertical="center"/>
    </xf>
    <xf numFmtId="1" fontId="19" fillId="0" borderId="17" xfId="28" applyNumberFormat="1" applyFont="1" applyFill="1" applyBorder="1" applyAlignment="1" applyProtection="1">
      <alignment horizontal="center" vertical="center"/>
    </xf>
    <xf numFmtId="3" fontId="19" fillId="0" borderId="17" xfId="28" applyNumberFormat="1" applyFont="1" applyFill="1" applyBorder="1" applyAlignment="1" applyProtection="1">
      <alignment horizontal="left" vertical="center" wrapText="1"/>
    </xf>
    <xf numFmtId="4" fontId="19" fillId="0" borderId="17" xfId="28" applyNumberFormat="1" applyFont="1" applyFill="1" applyBorder="1" applyAlignment="1" applyProtection="1">
      <alignment horizontal="right" vertical="center"/>
    </xf>
    <xf numFmtId="0" fontId="22" fillId="0" borderId="18" xfId="28" applyNumberFormat="1" applyFont="1" applyFill="1" applyBorder="1" applyAlignment="1" applyProtection="1">
      <alignment horizontal="center" vertical="center"/>
    </xf>
    <xf numFmtId="0" fontId="22" fillId="0" borderId="20" xfId="28" applyNumberFormat="1" applyFont="1" applyFill="1" applyBorder="1" applyAlignment="1" applyProtection="1">
      <alignment horizontal="center" vertical="center"/>
    </xf>
    <xf numFmtId="1" fontId="22" fillId="0" borderId="11" xfId="28" applyNumberFormat="1" applyFont="1" applyFill="1" applyBorder="1" applyAlignment="1" applyProtection="1">
      <alignment horizontal="center" vertical="center"/>
    </xf>
    <xf numFmtId="3" fontId="22" fillId="0" borderId="11" xfId="28" applyNumberFormat="1" applyFont="1" applyFill="1" applyBorder="1" applyAlignment="1" applyProtection="1">
      <alignment horizontal="left" vertical="center" wrapText="1"/>
    </xf>
    <xf numFmtId="4" fontId="22" fillId="0" borderId="11" xfId="28" applyNumberFormat="1" applyFont="1" applyFill="1" applyBorder="1" applyAlignment="1" applyProtection="1">
      <alignment horizontal="right" vertical="center"/>
    </xf>
    <xf numFmtId="1" fontId="19" fillId="0" borderId="13" xfId="28" applyNumberFormat="1" applyFont="1" applyFill="1" applyBorder="1" applyAlignment="1" applyProtection="1">
      <alignment horizontal="center" vertical="center"/>
    </xf>
    <xf numFmtId="3" fontId="19" fillId="0" borderId="13" xfId="28" applyNumberFormat="1" applyFont="1" applyFill="1" applyBorder="1" applyAlignment="1" applyProtection="1">
      <alignment horizontal="left" vertical="center" wrapText="1"/>
    </xf>
    <xf numFmtId="4" fontId="19" fillId="0" borderId="13" xfId="28" applyNumberFormat="1" applyFont="1" applyFill="1" applyBorder="1" applyAlignment="1" applyProtection="1">
      <alignment horizontal="right" vertical="center"/>
    </xf>
    <xf numFmtId="4" fontId="19" fillId="0" borderId="13" xfId="28" applyNumberFormat="1" applyFont="1" applyFill="1" applyBorder="1" applyAlignment="1" applyProtection="1">
      <alignment vertical="center"/>
    </xf>
    <xf numFmtId="0" fontId="22" fillId="0" borderId="12" xfId="28" applyNumberFormat="1" applyFont="1" applyFill="1" applyBorder="1" applyAlignment="1" applyProtection="1">
      <alignment horizontal="center" vertical="center" wrapText="1"/>
    </xf>
    <xf numFmtId="0" fontId="19" fillId="0" borderId="12" xfId="28" applyNumberFormat="1" applyFont="1" applyFill="1" applyBorder="1" applyAlignment="1" applyProtection="1">
      <alignment horizontal="center" vertical="center"/>
    </xf>
    <xf numFmtId="1" fontId="19" fillId="0" borderId="11" xfId="28" applyNumberFormat="1" applyFont="1" applyFill="1" applyBorder="1" applyAlignment="1" applyProtection="1">
      <alignment horizontal="center" vertical="center"/>
    </xf>
    <xf numFmtId="0" fontId="19" fillId="0" borderId="12" xfId="28" applyNumberFormat="1" applyFont="1" applyFill="1" applyBorder="1" applyAlignment="1" applyProtection="1">
      <alignment horizontal="center" vertical="center" wrapText="1"/>
    </xf>
    <xf numFmtId="3" fontId="19" fillId="0" borderId="11" xfId="28" applyNumberFormat="1" applyFont="1" applyFill="1" applyBorder="1" applyAlignment="1" applyProtection="1">
      <alignment horizontal="left" vertical="center" wrapText="1"/>
    </xf>
    <xf numFmtId="0" fontId="20" fillId="0" borderId="0" xfId="28" applyNumberFormat="1" applyFont="1" applyFill="1" applyBorder="1" applyAlignment="1" applyProtection="1"/>
    <xf numFmtId="1" fontId="19" fillId="0" borderId="18" xfId="28" applyNumberFormat="1" applyFont="1" applyFill="1" applyBorder="1" applyAlignment="1" applyProtection="1">
      <alignment horizontal="center" vertical="center"/>
    </xf>
    <xf numFmtId="3" fontId="19" fillId="0" borderId="18" xfId="28" applyNumberFormat="1" applyFont="1" applyFill="1" applyBorder="1" applyAlignment="1" applyProtection="1">
      <alignment horizontal="left" vertical="center" wrapText="1"/>
    </xf>
    <xf numFmtId="4" fontId="19" fillId="0" borderId="18" xfId="28" applyNumberFormat="1" applyFont="1" applyFill="1" applyBorder="1" applyAlignment="1" applyProtection="1">
      <alignment horizontal="right" vertical="center"/>
    </xf>
    <xf numFmtId="0" fontId="22" fillId="0" borderId="20" xfId="28" applyNumberFormat="1" applyFont="1" applyFill="1" applyBorder="1" applyAlignment="1" applyProtection="1">
      <alignment horizontal="center" vertical="center" wrapText="1"/>
    </xf>
    <xf numFmtId="3" fontId="22" fillId="0" borderId="11" xfId="28" applyNumberFormat="1" applyFont="1" applyFill="1" applyBorder="1" applyAlignment="1" applyProtection="1">
      <alignment horizontal="center"/>
    </xf>
    <xf numFmtId="4" fontId="22" fillId="0" borderId="11" xfId="28" applyNumberFormat="1" applyFont="1" applyFill="1" applyBorder="1" applyAlignment="1" applyProtection="1"/>
    <xf numFmtId="49" fontId="19" fillId="0" borderId="13" xfId="28" applyNumberFormat="1" applyFont="1" applyFill="1" applyBorder="1" applyAlignment="1" applyProtection="1">
      <alignment horizontal="center"/>
    </xf>
    <xf numFmtId="4" fontId="19" fillId="0" borderId="13" xfId="28" applyNumberFormat="1" applyFont="1" applyFill="1" applyBorder="1" applyAlignment="1" applyProtection="1"/>
    <xf numFmtId="4" fontId="22" fillId="0" borderId="13" xfId="28" applyNumberFormat="1" applyFont="1" applyFill="1" applyBorder="1" applyAlignment="1" applyProtection="1"/>
    <xf numFmtId="3" fontId="19" fillId="0" borderId="13" xfId="28" applyNumberFormat="1" applyFont="1" applyFill="1" applyBorder="1" applyAlignment="1" applyProtection="1">
      <alignment horizontal="center"/>
    </xf>
    <xf numFmtId="4" fontId="19" fillId="0" borderId="13" xfId="28" applyNumberFormat="1" applyFont="1" applyFill="1" applyBorder="1" applyAlignment="1" applyProtection="1">
      <alignment horizontal="right"/>
    </xf>
    <xf numFmtId="0" fontId="23" fillId="0" borderId="12" xfId="28" applyNumberFormat="1" applyFont="1" applyFill="1" applyBorder="1" applyAlignment="1" applyProtection="1">
      <alignment horizontal="center" vertical="center"/>
    </xf>
    <xf numFmtId="0" fontId="22" fillId="24" borderId="16" xfId="28" applyNumberFormat="1" applyFont="1" applyFill="1" applyBorder="1" applyAlignment="1" applyProtection="1">
      <alignment horizontal="center" vertical="center"/>
    </xf>
    <xf numFmtId="1" fontId="22" fillId="24" borderId="22" xfId="28" applyNumberFormat="1" applyFont="1" applyFill="1" applyBorder="1" applyAlignment="1" applyProtection="1">
      <alignment horizontal="center" vertical="center"/>
    </xf>
    <xf numFmtId="4" fontId="22" fillId="24" borderId="11" xfId="28" applyNumberFormat="1" applyFont="1" applyFill="1" applyBorder="1" applyAlignment="1" applyProtection="1">
      <alignment horizontal="right" vertical="center"/>
    </xf>
    <xf numFmtId="0" fontId="22" fillId="24" borderId="13" xfId="28" applyNumberFormat="1" applyFont="1" applyFill="1" applyBorder="1" applyAlignment="1" applyProtection="1">
      <alignment horizontal="center" vertical="center"/>
    </xf>
    <xf numFmtId="1" fontId="19" fillId="24" borderId="13" xfId="28" applyNumberFormat="1" applyFont="1" applyFill="1" applyBorder="1" applyAlignment="1" applyProtection="1">
      <alignment horizontal="center" vertical="center"/>
    </xf>
    <xf numFmtId="0" fontId="19" fillId="24" borderId="13" xfId="28" applyNumberFormat="1" applyFont="1" applyFill="1" applyBorder="1" applyAlignment="1" applyProtection="1">
      <alignment horizontal="left" vertical="center"/>
    </xf>
    <xf numFmtId="4" fontId="19" fillId="24" borderId="13" xfId="28" applyNumberFormat="1" applyFont="1" applyFill="1" applyBorder="1" applyAlignment="1" applyProtection="1">
      <alignment horizontal="right" vertical="center"/>
    </xf>
    <xf numFmtId="1" fontId="19" fillId="24" borderId="17" xfId="28" applyNumberFormat="1" applyFont="1" applyFill="1" applyBorder="1" applyAlignment="1" applyProtection="1">
      <alignment horizontal="center" vertical="center"/>
    </xf>
    <xf numFmtId="3" fontId="19" fillId="24" borderId="17" xfId="28" applyNumberFormat="1" applyFont="1" applyFill="1" applyBorder="1" applyAlignment="1" applyProtection="1">
      <alignment horizontal="left" vertical="center" wrapText="1"/>
    </xf>
    <xf numFmtId="4" fontId="19" fillId="24" borderId="17" xfId="28" applyNumberFormat="1" applyFont="1" applyFill="1" applyBorder="1" applyAlignment="1" applyProtection="1">
      <alignment horizontal="right" vertical="center"/>
    </xf>
    <xf numFmtId="49" fontId="19" fillId="0" borderId="11" xfId="28" applyNumberFormat="1" applyFont="1" applyFill="1" applyBorder="1" applyAlignment="1" applyProtection="1">
      <alignment horizontal="center"/>
    </xf>
    <xf numFmtId="49" fontId="22" fillId="0" borderId="13" xfId="28" applyNumberFormat="1" applyFont="1" applyFill="1" applyBorder="1" applyAlignment="1" applyProtection="1">
      <alignment horizontal="center"/>
    </xf>
    <xf numFmtId="49" fontId="19" fillId="0" borderId="15" xfId="28" applyNumberFormat="1" applyFont="1" applyFill="1" applyBorder="1" applyAlignment="1" applyProtection="1">
      <alignment horizontal="center"/>
    </xf>
    <xf numFmtId="0" fontId="22" fillId="0" borderId="14" xfId="28" applyNumberFormat="1" applyFont="1" applyFill="1" applyBorder="1" applyAlignment="1" applyProtection="1">
      <alignment horizontal="center" vertical="center" wrapText="1"/>
    </xf>
    <xf numFmtId="3" fontId="19" fillId="0" borderId="11" xfId="28" applyNumberFormat="1" applyFont="1" applyFill="1" applyBorder="1" applyAlignment="1" applyProtection="1">
      <alignment horizontal="center"/>
    </xf>
    <xf numFmtId="0" fontId="19" fillId="0" borderId="14" xfId="28" applyNumberFormat="1" applyFont="1" applyFill="1" applyBorder="1" applyAlignment="1" applyProtection="1">
      <alignment horizontal="center" vertical="center" wrapText="1"/>
    </xf>
    <xf numFmtId="0" fontId="19" fillId="0" borderId="23" xfId="28" applyNumberFormat="1" applyFont="1" applyFill="1" applyBorder="1" applyAlignment="1" applyProtection="1"/>
    <xf numFmtId="0" fontId="26" fillId="0" borderId="12" xfId="28" applyNumberFormat="1" applyFont="1" applyFill="1" applyBorder="1" applyAlignment="1" applyProtection="1">
      <alignment horizontal="center" vertical="center" wrapText="1"/>
    </xf>
    <xf numFmtId="4" fontId="26" fillId="0" borderId="13" xfId="28" applyNumberFormat="1" applyFont="1" applyFill="1" applyBorder="1" applyAlignment="1" applyProtection="1"/>
    <xf numFmtId="3" fontId="19" fillId="0" borderId="29" xfId="28" applyNumberFormat="1" applyFont="1" applyFill="1" applyBorder="1" applyAlignment="1" applyProtection="1">
      <alignment horizontal="left" vertical="center" wrapText="1"/>
    </xf>
    <xf numFmtId="4" fontId="19" fillId="0" borderId="12" xfId="28" applyNumberFormat="1" applyFont="1" applyFill="1" applyBorder="1" applyAlignment="1" applyProtection="1">
      <alignment horizontal="right" vertical="center"/>
    </xf>
    <xf numFmtId="3" fontId="19" fillId="0" borderId="30" xfId="28" applyNumberFormat="1" applyFont="1" applyFill="1" applyBorder="1" applyAlignment="1" applyProtection="1">
      <alignment horizontal="left" vertical="center" wrapText="1"/>
    </xf>
    <xf numFmtId="4" fontId="26" fillId="0" borderId="13" xfId="28" applyNumberFormat="1" applyFont="1" applyFill="1" applyBorder="1" applyAlignment="1" applyProtection="1">
      <alignment horizontal="right" vertical="center"/>
    </xf>
    <xf numFmtId="0" fontId="26" fillId="0" borderId="12" xfId="28" applyNumberFormat="1" applyFont="1" applyFill="1" applyBorder="1" applyAlignment="1" applyProtection="1">
      <alignment horizontal="center" vertical="center"/>
    </xf>
    <xf numFmtId="0" fontId="22" fillId="0" borderId="16" xfId="28" applyNumberFormat="1" applyFont="1" applyFill="1" applyBorder="1" applyAlignment="1" applyProtection="1">
      <alignment horizontal="center" vertical="center"/>
    </xf>
    <xf numFmtId="0" fontId="22" fillId="24" borderId="34" xfId="28" applyNumberFormat="1" applyFont="1" applyFill="1" applyBorder="1" applyAlignment="1" applyProtection="1">
      <alignment horizontal="center" vertical="center"/>
    </xf>
    <xf numFmtId="3" fontId="22" fillId="24" borderId="35" xfId="28" applyNumberFormat="1" applyFont="1" applyFill="1" applyBorder="1" applyAlignment="1" applyProtection="1">
      <alignment horizontal="left" vertical="center" wrapText="1"/>
    </xf>
    <xf numFmtId="4" fontId="27" fillId="0" borderId="13" xfId="28" applyNumberFormat="1" applyFont="1" applyFill="1" applyBorder="1" applyAlignment="1" applyProtection="1">
      <alignment horizontal="right" vertical="center"/>
    </xf>
    <xf numFmtId="3" fontId="19" fillId="0" borderId="36" xfId="28" applyNumberFormat="1" applyFont="1" applyFill="1" applyBorder="1" applyAlignment="1" applyProtection="1">
      <alignment horizontal="left" vertical="center" wrapText="1"/>
    </xf>
    <xf numFmtId="4" fontId="26" fillId="0" borderId="36" xfId="28" applyNumberFormat="1" applyFont="1" applyFill="1" applyBorder="1" applyAlignment="1" applyProtection="1">
      <alignment horizontal="right" vertical="center" wrapText="1"/>
    </xf>
    <xf numFmtId="1" fontId="26" fillId="0" borderId="13" xfId="28" applyNumberFormat="1" applyFont="1" applyFill="1" applyBorder="1" applyAlignment="1" applyProtection="1">
      <alignment horizontal="center" vertical="center"/>
    </xf>
    <xf numFmtId="1" fontId="27" fillId="0" borderId="13" xfId="28" applyNumberFormat="1" applyFont="1" applyFill="1" applyBorder="1" applyAlignment="1" applyProtection="1">
      <alignment horizontal="center" vertical="center"/>
    </xf>
    <xf numFmtId="0" fontId="26" fillId="0" borderId="38" xfId="28" applyNumberFormat="1" applyFont="1" applyFill="1" applyBorder="1" applyAlignment="1" applyProtection="1">
      <alignment horizontal="center" vertical="center"/>
    </xf>
    <xf numFmtId="0" fontId="19" fillId="0" borderId="38" xfId="28" applyNumberFormat="1" applyFont="1" applyFill="1" applyBorder="1" applyAlignment="1" applyProtection="1">
      <alignment horizontal="center" vertical="center"/>
    </xf>
    <xf numFmtId="0" fontId="22" fillId="0" borderId="38" xfId="28" applyNumberFormat="1" applyFont="1" applyFill="1" applyBorder="1" applyAlignment="1" applyProtection="1">
      <alignment horizontal="center" vertical="center"/>
    </xf>
    <xf numFmtId="3" fontId="22" fillId="0" borderId="12" xfId="28" applyNumberFormat="1" applyFont="1" applyFill="1" applyBorder="1" applyAlignment="1" applyProtection="1">
      <alignment horizontal="left" vertical="center" wrapText="1"/>
    </xf>
    <xf numFmtId="1" fontId="26" fillId="0" borderId="24" xfId="28" applyNumberFormat="1" applyFont="1" applyFill="1" applyBorder="1" applyAlignment="1" applyProtection="1">
      <alignment horizontal="center" vertical="center"/>
    </xf>
    <xf numFmtId="1" fontId="19" fillId="0" borderId="24" xfId="28" applyNumberFormat="1" applyFont="1" applyFill="1" applyBorder="1" applyAlignment="1" applyProtection="1">
      <alignment horizontal="center" vertical="center"/>
    </xf>
    <xf numFmtId="1" fontId="22" fillId="0" borderId="17" xfId="28" applyNumberFormat="1" applyFont="1" applyFill="1" applyBorder="1" applyAlignment="1" applyProtection="1">
      <alignment horizontal="center" vertical="center"/>
    </xf>
    <xf numFmtId="4" fontId="22" fillId="0" borderId="17" xfId="28" applyNumberFormat="1" applyFont="1" applyFill="1" applyBorder="1" applyAlignment="1" applyProtection="1">
      <alignment horizontal="right" vertical="center"/>
    </xf>
    <xf numFmtId="3" fontId="26" fillId="0" borderId="16" xfId="28" applyNumberFormat="1" applyFont="1" applyFill="1" applyBorder="1" applyAlignment="1" applyProtection="1">
      <alignment horizontal="center" vertical="center" wrapText="1"/>
    </xf>
    <xf numFmtId="1" fontId="27" fillId="0" borderId="24" xfId="28" applyNumberFormat="1" applyFont="1" applyFill="1" applyBorder="1" applyAlignment="1" applyProtection="1">
      <alignment horizontal="center" vertical="center"/>
    </xf>
    <xf numFmtId="4" fontId="27" fillId="0" borderId="13" xfId="28" applyNumberFormat="1" applyFont="1" applyFill="1" applyBorder="1" applyAlignment="1" applyProtection="1"/>
    <xf numFmtId="4" fontId="27" fillId="0" borderId="11" xfId="28" applyNumberFormat="1" applyFont="1" applyFill="1" applyBorder="1" applyAlignment="1" applyProtection="1"/>
    <xf numFmtId="3" fontId="19" fillId="0" borderId="42" xfId="28" applyNumberFormat="1" applyFont="1" applyFill="1" applyBorder="1" applyAlignment="1" applyProtection="1">
      <alignment horizontal="left" vertical="center" wrapText="1"/>
    </xf>
    <xf numFmtId="4" fontId="22" fillId="0" borderId="24" xfId="28" applyNumberFormat="1" applyFont="1" applyFill="1" applyBorder="1" applyAlignment="1" applyProtection="1">
      <alignment horizontal="right" vertical="center"/>
    </xf>
    <xf numFmtId="4" fontId="19" fillId="0" borderId="24" xfId="28" applyNumberFormat="1" applyFont="1" applyFill="1" applyBorder="1" applyAlignment="1" applyProtection="1">
      <alignment horizontal="right" vertical="center"/>
    </xf>
    <xf numFmtId="4" fontId="22" fillId="0" borderId="43" xfId="28" applyNumberFormat="1" applyFont="1" applyFill="1" applyBorder="1" applyAlignment="1" applyProtection="1">
      <alignment horizontal="right" vertical="center"/>
    </xf>
    <xf numFmtId="1" fontId="19" fillId="0" borderId="11" xfId="28" applyNumberFormat="1" applyFont="1" applyFill="1" applyBorder="1" applyAlignment="1" applyProtection="1">
      <alignment horizontal="center"/>
    </xf>
    <xf numFmtId="3" fontId="19" fillId="0" borderId="15" xfId="28" applyNumberFormat="1" applyFont="1" applyFill="1" applyBorder="1" applyAlignment="1" applyProtection="1">
      <alignment horizontal="left" vertical="center"/>
    </xf>
    <xf numFmtId="3" fontId="22" fillId="0" borderId="11" xfId="28" applyNumberFormat="1" applyFont="1" applyFill="1" applyBorder="1" applyAlignment="1" applyProtection="1">
      <alignment horizontal="left" vertical="center"/>
    </xf>
    <xf numFmtId="3" fontId="19" fillId="0" borderId="13" xfId="28" applyNumberFormat="1" applyFont="1" applyFill="1" applyBorder="1" applyAlignment="1" applyProtection="1">
      <alignment horizontal="left" vertical="center"/>
    </xf>
    <xf numFmtId="0" fontId="29" fillId="0" borderId="24" xfId="0" applyFont="1" applyBorder="1" applyAlignment="1">
      <alignment horizontal="left" vertical="center"/>
    </xf>
    <xf numFmtId="3" fontId="19" fillId="0" borderId="11" xfId="28" applyNumberFormat="1" applyFont="1" applyFill="1" applyBorder="1" applyAlignment="1" applyProtection="1">
      <alignment horizontal="left" vertical="center"/>
    </xf>
    <xf numFmtId="3" fontId="26" fillId="0" borderId="13" xfId="28" applyNumberFormat="1" applyFont="1" applyFill="1" applyBorder="1" applyAlignment="1" applyProtection="1">
      <alignment horizontal="left" vertical="center"/>
    </xf>
    <xf numFmtId="0" fontId="29" fillId="0" borderId="35" xfId="0" applyFont="1" applyBorder="1" applyAlignment="1">
      <alignment horizontal="left" vertical="center"/>
    </xf>
    <xf numFmtId="3" fontId="19" fillId="0" borderId="38" xfId="28" applyNumberFormat="1" applyFont="1" applyFill="1" applyBorder="1" applyAlignment="1" applyProtection="1">
      <alignment horizontal="left" vertical="center" wrapText="1"/>
    </xf>
    <xf numFmtId="49" fontId="22" fillId="0" borderId="24" xfId="28" applyNumberFormat="1" applyFont="1" applyFill="1" applyBorder="1" applyAlignment="1" applyProtection="1">
      <alignment horizontal="center" vertical="center"/>
    </xf>
    <xf numFmtId="1" fontId="22" fillId="0" borderId="24" xfId="28" applyNumberFormat="1" applyFont="1" applyFill="1" applyBorder="1" applyAlignment="1" applyProtection="1">
      <alignment horizontal="center" vertical="center"/>
    </xf>
    <xf numFmtId="3" fontId="22" fillId="0" borderId="24" xfId="28" applyNumberFormat="1" applyFont="1" applyFill="1" applyBorder="1" applyAlignment="1" applyProtection="1">
      <alignment horizontal="left" vertical="center" wrapText="1"/>
    </xf>
    <xf numFmtId="3" fontId="19" fillId="0" borderId="24" xfId="28" applyNumberFormat="1" applyFont="1" applyFill="1" applyBorder="1" applyAlignment="1" applyProtection="1">
      <alignment horizontal="left" vertical="center" wrapText="1"/>
    </xf>
    <xf numFmtId="4" fontId="27" fillId="0" borderId="24" xfId="28" applyNumberFormat="1" applyFont="1" applyFill="1" applyBorder="1" applyAlignment="1" applyProtection="1">
      <alignment horizontal="right" vertical="center"/>
    </xf>
    <xf numFmtId="0" fontId="22" fillId="0" borderId="24" xfId="28" applyNumberFormat="1" applyFont="1" applyFill="1" applyBorder="1" applyAlignment="1" applyProtection="1">
      <alignment horizontal="center" vertical="center"/>
    </xf>
    <xf numFmtId="49" fontId="19" fillId="0" borderId="41" xfId="28" applyNumberFormat="1" applyFont="1" applyFill="1" applyBorder="1" applyAlignment="1" applyProtection="1">
      <alignment horizontal="center"/>
    </xf>
    <xf numFmtId="4" fontId="19" fillId="0" borderId="12" xfId="28" applyNumberFormat="1" applyFont="1" applyFill="1" applyBorder="1" applyAlignment="1" applyProtection="1"/>
    <xf numFmtId="0" fontId="31" fillId="0" borderId="24" xfId="0" applyFont="1" applyBorder="1" applyAlignment="1">
      <alignment horizontal="left" vertical="center"/>
    </xf>
    <xf numFmtId="0" fontId="30" fillId="0" borderId="24" xfId="0" applyFont="1" applyBorder="1" applyAlignment="1">
      <alignment horizontal="left" vertical="center"/>
    </xf>
    <xf numFmtId="1" fontId="19" fillId="0" borderId="41" xfId="28" applyNumberFormat="1" applyFont="1" applyFill="1" applyBorder="1" applyAlignment="1" applyProtection="1">
      <alignment horizontal="center" vertical="center"/>
    </xf>
    <xf numFmtId="1" fontId="19" fillId="0" borderId="13" xfId="28" applyNumberFormat="1" applyFont="1" applyFill="1" applyBorder="1" applyAlignment="1" applyProtection="1">
      <alignment horizontal="center" vertical="center" wrapText="1"/>
    </xf>
    <xf numFmtId="1" fontId="27" fillId="24" borderId="44" xfId="28" applyNumberFormat="1" applyFont="1" applyFill="1" applyBorder="1" applyAlignment="1" applyProtection="1">
      <alignment horizontal="center" vertical="center"/>
    </xf>
    <xf numFmtId="4" fontId="27" fillId="24" borderId="11" xfId="28" applyNumberFormat="1" applyFont="1" applyFill="1" applyBorder="1" applyAlignment="1" applyProtection="1">
      <alignment horizontal="right" vertical="center"/>
    </xf>
    <xf numFmtId="1" fontId="19" fillId="0" borderId="13" xfId="28" applyNumberFormat="1" applyFont="1" applyFill="1" applyBorder="1" applyAlignment="1" applyProtection="1">
      <alignment horizontal="center"/>
    </xf>
    <xf numFmtId="0" fontId="22" fillId="0" borderId="24" xfId="28" applyNumberFormat="1" applyFont="1" applyFill="1" applyBorder="1" applyAlignment="1" applyProtection="1">
      <alignment horizontal="center" vertical="center" wrapText="1"/>
    </xf>
    <xf numFmtId="0" fontId="22" fillId="0" borderId="30" xfId="28" applyNumberFormat="1" applyFont="1" applyFill="1" applyBorder="1" applyAlignment="1" applyProtection="1">
      <alignment horizontal="center" vertical="center" wrapText="1"/>
    </xf>
    <xf numFmtId="3" fontId="19" fillId="0" borderId="21" xfId="28" applyNumberFormat="1" applyFont="1" applyFill="1" applyBorder="1" applyAlignment="1" applyProtection="1">
      <alignment horizontal="left" vertical="center"/>
    </xf>
    <xf numFmtId="4" fontId="19" fillId="0" borderId="24" xfId="28" applyNumberFormat="1" applyFont="1" applyFill="1" applyBorder="1" applyAlignment="1" applyProtection="1"/>
    <xf numFmtId="1" fontId="19" fillId="0" borderId="45" xfId="28" applyNumberFormat="1" applyFont="1" applyFill="1" applyBorder="1" applyAlignment="1" applyProtection="1">
      <alignment horizontal="center"/>
    </xf>
    <xf numFmtId="4" fontId="27" fillId="0" borderId="20" xfId="28" applyNumberFormat="1" applyFont="1" applyFill="1" applyBorder="1" applyAlignment="1" applyProtection="1"/>
    <xf numFmtId="0" fontId="19" fillId="0" borderId="46" xfId="28" applyNumberFormat="1" applyFont="1" applyFill="1" applyBorder="1" applyAlignment="1" applyProtection="1"/>
    <xf numFmtId="0" fontId="22" fillId="0" borderId="47" xfId="28" applyNumberFormat="1" applyFont="1" applyFill="1" applyBorder="1" applyAlignment="1" applyProtection="1">
      <alignment horizontal="center" vertical="center"/>
    </xf>
    <xf numFmtId="10" fontId="22" fillId="0" borderId="48" xfId="28" applyNumberFormat="1" applyFont="1" applyFill="1" applyBorder="1" applyAlignment="1" applyProtection="1">
      <alignment horizontal="center" vertical="center" wrapText="1"/>
    </xf>
    <xf numFmtId="0" fontId="22" fillId="0" borderId="49" xfId="28" applyNumberFormat="1" applyFont="1" applyFill="1" applyBorder="1" applyAlignment="1" applyProtection="1">
      <alignment horizontal="center" vertical="center"/>
    </xf>
    <xf numFmtId="10" fontId="19" fillId="0" borderId="50" xfId="28" applyNumberFormat="1" applyFont="1" applyFill="1" applyBorder="1" applyAlignment="1" applyProtection="1">
      <alignment horizontal="center" vertical="center" wrapText="1"/>
    </xf>
    <xf numFmtId="0" fontId="22" fillId="0" borderId="51" xfId="28" applyNumberFormat="1" applyFont="1" applyFill="1" applyBorder="1" applyAlignment="1" applyProtection="1">
      <alignment horizontal="center" vertical="center"/>
    </xf>
    <xf numFmtId="10" fontId="22" fillId="0" borderId="50" xfId="28" applyNumberFormat="1" applyFont="1" applyFill="1" applyBorder="1" applyAlignment="1" applyProtection="1">
      <alignment horizontal="center" vertical="center" wrapText="1"/>
    </xf>
    <xf numFmtId="10" fontId="27" fillId="0" borderId="50" xfId="28" applyNumberFormat="1" applyFont="1" applyFill="1" applyBorder="1" applyAlignment="1" applyProtection="1">
      <alignment horizontal="center" vertical="center" wrapText="1"/>
    </xf>
    <xf numFmtId="10" fontId="19" fillId="0" borderId="48" xfId="28" applyNumberFormat="1" applyFont="1" applyFill="1" applyBorder="1" applyAlignment="1" applyProtection="1">
      <alignment horizontal="center" vertical="center" wrapText="1"/>
    </xf>
    <xf numFmtId="0" fontId="22" fillId="0" borderId="52" xfId="28" applyNumberFormat="1" applyFont="1" applyFill="1" applyBorder="1" applyAlignment="1" applyProtection="1">
      <alignment horizontal="center" vertical="center"/>
    </xf>
    <xf numFmtId="10" fontId="22" fillId="0" borderId="55" xfId="28" applyNumberFormat="1" applyFont="1" applyFill="1" applyBorder="1" applyAlignment="1" applyProtection="1">
      <alignment horizontal="center" vertical="center" wrapText="1"/>
    </xf>
    <xf numFmtId="10" fontId="27" fillId="0" borderId="55" xfId="28" applyNumberFormat="1" applyFont="1" applyFill="1" applyBorder="1" applyAlignment="1" applyProtection="1">
      <alignment horizontal="center" vertical="center" wrapText="1"/>
    </xf>
    <xf numFmtId="0" fontId="30" fillId="0" borderId="0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10" fontId="26" fillId="0" borderId="48" xfId="28" applyNumberFormat="1" applyFont="1" applyFill="1" applyBorder="1" applyAlignment="1" applyProtection="1">
      <alignment horizontal="center" vertical="center" wrapText="1"/>
    </xf>
    <xf numFmtId="0" fontId="19" fillId="0" borderId="49" xfId="28" applyNumberFormat="1" applyFont="1" applyFill="1" applyBorder="1" applyAlignment="1" applyProtection="1">
      <alignment horizontal="center"/>
    </xf>
    <xf numFmtId="10" fontId="19" fillId="0" borderId="58" xfId="28" applyNumberFormat="1" applyFont="1" applyFill="1" applyBorder="1" applyAlignment="1" applyProtection="1">
      <alignment horizontal="center" vertical="center" wrapText="1"/>
    </xf>
    <xf numFmtId="10" fontId="22" fillId="0" borderId="59" xfId="28" applyNumberFormat="1" applyFont="1" applyFill="1" applyBorder="1" applyAlignment="1" applyProtection="1">
      <alignment horizontal="center" vertical="center"/>
    </xf>
    <xf numFmtId="0" fontId="22" fillId="0" borderId="60" xfId="28" applyNumberFormat="1" applyFont="1" applyFill="1" applyBorder="1" applyAlignment="1" applyProtection="1">
      <alignment horizontal="center" vertical="center"/>
    </xf>
    <xf numFmtId="0" fontId="19" fillId="0" borderId="49" xfId="28" applyNumberFormat="1" applyFont="1" applyFill="1" applyBorder="1" applyAlignment="1" applyProtection="1">
      <alignment horizontal="center" vertical="center"/>
    </xf>
    <xf numFmtId="10" fontId="19" fillId="0" borderId="61" xfId="28" applyNumberFormat="1" applyFont="1" applyFill="1" applyBorder="1" applyAlignment="1" applyProtection="1">
      <alignment horizontal="center" vertical="center" wrapText="1"/>
    </xf>
    <xf numFmtId="10" fontId="27" fillId="0" borderId="48" xfId="28" applyNumberFormat="1" applyFont="1" applyFill="1" applyBorder="1" applyAlignment="1" applyProtection="1">
      <alignment horizontal="center" vertical="center" wrapText="1"/>
    </xf>
    <xf numFmtId="0" fontId="30" fillId="0" borderId="0" xfId="0" applyFont="1" applyBorder="1" applyAlignment="1">
      <alignment horizontal="left" vertical="center" wrapText="1"/>
    </xf>
    <xf numFmtId="0" fontId="22" fillId="0" borderId="62" xfId="28" applyNumberFormat="1" applyFont="1" applyFill="1" applyBorder="1" applyAlignment="1" applyProtection="1">
      <alignment horizontal="center" vertical="center"/>
    </xf>
    <xf numFmtId="10" fontId="19" fillId="0" borderId="63" xfId="28" applyNumberFormat="1" applyFont="1" applyFill="1" applyBorder="1" applyAlignment="1" applyProtection="1">
      <alignment horizontal="center" vertical="center" wrapText="1"/>
    </xf>
    <xf numFmtId="10" fontId="22" fillId="0" borderId="59" xfId="28" applyNumberFormat="1" applyFont="1" applyFill="1" applyBorder="1" applyAlignment="1" applyProtection="1">
      <alignment horizontal="center" vertical="center" wrapText="1"/>
    </xf>
    <xf numFmtId="10" fontId="19" fillId="0" borderId="64" xfId="28" applyNumberFormat="1" applyFont="1" applyFill="1" applyBorder="1" applyAlignment="1" applyProtection="1">
      <alignment horizontal="center" vertical="center" wrapText="1"/>
    </xf>
    <xf numFmtId="0" fontId="19" fillId="0" borderId="47" xfId="28" applyNumberFormat="1" applyFont="1" applyFill="1" applyBorder="1" applyAlignment="1" applyProtection="1">
      <alignment horizontal="center"/>
    </xf>
    <xf numFmtId="10" fontId="22" fillId="0" borderId="55" xfId="28" applyNumberFormat="1" applyFont="1" applyFill="1" applyBorder="1" applyAlignment="1" applyProtection="1">
      <alignment horizontal="center"/>
    </xf>
    <xf numFmtId="10" fontId="19" fillId="0" borderId="48" xfId="28" applyNumberFormat="1" applyFont="1" applyFill="1" applyBorder="1" applyAlignment="1" applyProtection="1">
      <alignment horizontal="center"/>
    </xf>
    <xf numFmtId="3" fontId="19" fillId="0" borderId="65" xfId="28" applyNumberFormat="1" applyFont="1" applyFill="1" applyBorder="1" applyAlignment="1" applyProtection="1">
      <alignment horizontal="left" vertical="center" wrapText="1"/>
    </xf>
    <xf numFmtId="10" fontId="26" fillId="0" borderId="66" xfId="28" applyNumberFormat="1" applyFont="1" applyFill="1" applyBorder="1" applyAlignment="1" applyProtection="1">
      <alignment horizontal="center" vertical="center" wrapText="1"/>
    </xf>
    <xf numFmtId="3" fontId="19" fillId="0" borderId="53" xfId="28" applyNumberFormat="1" applyFont="1" applyFill="1" applyBorder="1" applyAlignment="1" applyProtection="1">
      <alignment horizontal="left" vertical="center" wrapText="1"/>
    </xf>
    <xf numFmtId="0" fontId="19" fillId="0" borderId="60" xfId="28" applyNumberFormat="1" applyFont="1" applyFill="1" applyBorder="1" applyAlignment="1" applyProtection="1">
      <alignment horizontal="center"/>
    </xf>
    <xf numFmtId="10" fontId="22" fillId="0" borderId="48" xfId="28" applyNumberFormat="1" applyFont="1" applyFill="1" applyBorder="1" applyAlignment="1" applyProtection="1">
      <alignment horizontal="center"/>
    </xf>
    <xf numFmtId="0" fontId="31" fillId="0" borderId="0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 wrapText="1"/>
    </xf>
    <xf numFmtId="0" fontId="19" fillId="24" borderId="47" xfId="28" applyNumberFormat="1" applyFont="1" applyFill="1" applyBorder="1" applyAlignment="1" applyProtection="1">
      <alignment horizontal="center"/>
    </xf>
    <xf numFmtId="10" fontId="22" fillId="24" borderId="59" xfId="28" applyNumberFormat="1" applyFont="1" applyFill="1" applyBorder="1" applyAlignment="1" applyProtection="1">
      <alignment horizontal="center" vertical="center" wrapText="1"/>
    </xf>
    <xf numFmtId="0" fontId="22" fillId="24" borderId="68" xfId="28" applyNumberFormat="1" applyFont="1" applyFill="1" applyBorder="1" applyAlignment="1" applyProtection="1">
      <alignment horizontal="center" vertical="center"/>
    </xf>
    <xf numFmtId="10" fontId="19" fillId="24" borderId="61" xfId="28" applyNumberFormat="1" applyFont="1" applyFill="1" applyBorder="1" applyAlignment="1" applyProtection="1">
      <alignment horizontal="center" vertical="center" wrapText="1"/>
    </xf>
    <xf numFmtId="0" fontId="22" fillId="0" borderId="60" xfId="28" applyNumberFormat="1" applyFont="1" applyFill="1" applyBorder="1" applyAlignment="1" applyProtection="1">
      <alignment horizontal="center"/>
    </xf>
    <xf numFmtId="0" fontId="22" fillId="0" borderId="67" xfId="28" applyNumberFormat="1" applyFont="1" applyFill="1" applyBorder="1" applyAlignment="1" applyProtection="1">
      <alignment horizontal="center"/>
    </xf>
    <xf numFmtId="10" fontId="19" fillId="0" borderId="69" xfId="28" applyNumberFormat="1" applyFont="1" applyFill="1" applyBorder="1" applyAlignment="1" applyProtection="1">
      <alignment horizontal="center" vertical="center" wrapText="1"/>
    </xf>
    <xf numFmtId="10" fontId="27" fillId="0" borderId="55" xfId="28" applyNumberFormat="1" applyFont="1" applyFill="1" applyBorder="1" applyAlignment="1" applyProtection="1">
      <alignment horizontal="center"/>
    </xf>
    <xf numFmtId="4" fontId="22" fillId="20" borderId="71" xfId="28" applyNumberFormat="1" applyFont="1" applyFill="1" applyBorder="1" applyAlignment="1" applyProtection="1">
      <alignment horizontal="right" vertical="center"/>
    </xf>
    <xf numFmtId="10" fontId="22" fillId="20" borderId="73" xfId="28" applyNumberFormat="1" applyFont="1" applyFill="1" applyBorder="1" applyAlignment="1" applyProtection="1">
      <alignment horizontal="center" vertical="center" wrapText="1"/>
    </xf>
    <xf numFmtId="3" fontId="22" fillId="0" borderId="45" xfId="28" applyNumberFormat="1" applyFont="1" applyFill="1" applyBorder="1" applyAlignment="1" applyProtection="1">
      <alignment horizontal="left" vertical="center" wrapText="1"/>
    </xf>
    <xf numFmtId="0" fontId="22" fillId="25" borderId="24" xfId="28" applyNumberFormat="1" applyFont="1" applyFill="1" applyBorder="1" applyAlignment="1" applyProtection="1">
      <alignment horizontal="center" vertical="center"/>
    </xf>
    <xf numFmtId="1" fontId="22" fillId="25" borderId="43" xfId="28" applyNumberFormat="1" applyFont="1" applyFill="1" applyBorder="1" applyAlignment="1" applyProtection="1">
      <alignment horizontal="center" vertical="center"/>
    </xf>
    <xf numFmtId="3" fontId="22" fillId="25" borderId="43" xfId="28" applyNumberFormat="1" applyFont="1" applyFill="1" applyBorder="1" applyAlignment="1" applyProtection="1">
      <alignment horizontal="left" vertical="center" wrapText="1"/>
    </xf>
    <xf numFmtId="4" fontId="26" fillId="25" borderId="43" xfId="28" applyNumberFormat="1" applyFont="1" applyFill="1" applyBorder="1" applyAlignment="1" applyProtection="1">
      <alignment horizontal="right" vertical="center"/>
    </xf>
    <xf numFmtId="49" fontId="22" fillId="25" borderId="43" xfId="28" applyNumberFormat="1" applyFont="1" applyFill="1" applyBorder="1" applyAlignment="1" applyProtection="1">
      <alignment horizontal="center" vertical="center"/>
    </xf>
    <xf numFmtId="1" fontId="27" fillId="25" borderId="24" xfId="28" applyNumberFormat="1" applyFont="1" applyFill="1" applyBorder="1" applyAlignment="1" applyProtection="1">
      <alignment horizontal="center" vertical="center"/>
    </xf>
    <xf numFmtId="4" fontId="27" fillId="25" borderId="24" xfId="28" applyNumberFormat="1" applyFont="1" applyFill="1" applyBorder="1" applyAlignment="1" applyProtection="1">
      <alignment horizontal="right" vertical="center"/>
    </xf>
    <xf numFmtId="3" fontId="19" fillId="0" borderId="24" xfId="28" applyNumberFormat="1" applyFont="1" applyFill="1" applyBorder="1" applyAlignment="1" applyProtection="1">
      <alignment horizontal="left" vertical="center"/>
    </xf>
    <xf numFmtId="4" fontId="26" fillId="0" borderId="12" xfId="28" applyNumberFormat="1" applyFont="1" applyFill="1" applyBorder="1" applyAlignment="1" applyProtection="1">
      <alignment horizontal="right" vertical="center"/>
    </xf>
    <xf numFmtId="4" fontId="27" fillId="0" borderId="12" xfId="28" applyNumberFormat="1" applyFont="1" applyFill="1" applyBorder="1" applyAlignment="1" applyProtection="1">
      <alignment horizontal="right" vertical="center"/>
    </xf>
    <xf numFmtId="0" fontId="19" fillId="0" borderId="24" xfId="28" applyNumberFormat="1" applyFont="1" applyFill="1" applyBorder="1" applyAlignment="1" applyProtection="1">
      <alignment horizontal="center" vertical="center" wrapText="1"/>
    </xf>
    <xf numFmtId="0" fontId="26" fillId="0" borderId="24" xfId="28" applyNumberFormat="1" applyFont="1" applyFill="1" applyBorder="1" applyAlignment="1" applyProtection="1">
      <alignment horizontal="center" vertical="center" wrapText="1"/>
    </xf>
    <xf numFmtId="4" fontId="26" fillId="0" borderId="24" xfId="28" applyNumberFormat="1" applyFont="1" applyFill="1" applyBorder="1" applyAlignment="1" applyProtection="1">
      <alignment horizontal="right" vertical="center"/>
    </xf>
    <xf numFmtId="4" fontId="22" fillId="0" borderId="20" xfId="28" applyNumberFormat="1" applyFont="1" applyFill="1" applyBorder="1" applyAlignment="1" applyProtection="1">
      <alignment horizontal="right" vertical="center"/>
    </xf>
    <xf numFmtId="0" fontId="19" fillId="0" borderId="20" xfId="28" applyNumberFormat="1" applyFont="1" applyFill="1" applyBorder="1" applyAlignment="1" applyProtection="1">
      <alignment horizontal="center" vertical="center"/>
    </xf>
    <xf numFmtId="0" fontId="19" fillId="0" borderId="24" xfId="28" applyNumberFormat="1" applyFont="1" applyFill="1" applyBorder="1" applyAlignment="1" applyProtection="1">
      <alignment horizontal="center" vertical="center"/>
    </xf>
    <xf numFmtId="1" fontId="19" fillId="0" borderId="16" xfId="28" applyNumberFormat="1" applyFont="1" applyFill="1" applyBorder="1" applyAlignment="1" applyProtection="1">
      <alignment horizontal="center" vertical="center"/>
    </xf>
    <xf numFmtId="1" fontId="19" fillId="0" borderId="12" xfId="28" applyNumberFormat="1" applyFont="1" applyFill="1" applyBorder="1" applyAlignment="1" applyProtection="1">
      <alignment horizontal="center" vertical="center"/>
    </xf>
    <xf numFmtId="3" fontId="19" fillId="0" borderId="41" xfId="28" applyNumberFormat="1" applyFont="1" applyFill="1" applyBorder="1" applyAlignment="1" applyProtection="1">
      <alignment horizontal="left" vertical="center" wrapText="1"/>
    </xf>
    <xf numFmtId="10" fontId="22" fillId="0" borderId="61" xfId="28" applyNumberFormat="1" applyFont="1" applyFill="1" applyBorder="1" applyAlignment="1" applyProtection="1">
      <alignment horizontal="center" vertical="center" wrapText="1"/>
    </xf>
    <xf numFmtId="0" fontId="26" fillId="0" borderId="36" xfId="28" applyNumberFormat="1" applyFont="1" applyFill="1" applyBorder="1" applyAlignment="1" applyProtection="1">
      <alignment horizontal="center" vertical="center" wrapText="1"/>
    </xf>
    <xf numFmtId="4" fontId="27" fillId="0" borderId="11" xfId="28" applyNumberFormat="1" applyFont="1" applyFill="1" applyBorder="1" applyAlignment="1" applyProtection="1">
      <alignment horizontal="right" vertical="center"/>
    </xf>
    <xf numFmtId="0" fontId="22" fillId="0" borderId="21" xfId="28" applyNumberFormat="1" applyFont="1" applyFill="1" applyBorder="1" applyAlignment="1" applyProtection="1">
      <alignment horizontal="center" vertical="center" wrapText="1"/>
    </xf>
    <xf numFmtId="3" fontId="22" fillId="0" borderId="30" xfId="28" applyNumberFormat="1" applyFont="1" applyFill="1" applyBorder="1" applyAlignment="1" applyProtection="1">
      <alignment horizontal="center"/>
    </xf>
    <xf numFmtId="3" fontId="22" fillId="0" borderId="14" xfId="28" applyNumberFormat="1" applyFont="1" applyFill="1" applyBorder="1" applyAlignment="1" applyProtection="1">
      <alignment horizontal="left" vertical="center"/>
    </xf>
    <xf numFmtId="0" fontId="19" fillId="0" borderId="20" xfId="28" applyNumberFormat="1" applyFont="1" applyFill="1" applyBorder="1" applyAlignment="1" applyProtection="1">
      <alignment horizontal="center" vertical="center" wrapText="1"/>
    </xf>
    <xf numFmtId="0" fontId="27" fillId="0" borderId="24" xfId="28" applyNumberFormat="1" applyFont="1" applyFill="1" applyBorder="1" applyAlignment="1" applyProtection="1">
      <alignment horizontal="center"/>
    </xf>
    <xf numFmtId="4" fontId="27" fillId="0" borderId="12" xfId="28" applyNumberFormat="1" applyFont="1" applyFill="1" applyBorder="1" applyAlignment="1" applyProtection="1"/>
    <xf numFmtId="10" fontId="27" fillId="0" borderId="48" xfId="28" applyNumberFormat="1" applyFont="1" applyFill="1" applyBorder="1" applyAlignment="1" applyProtection="1">
      <alignment horizontal="center"/>
    </xf>
    <xf numFmtId="10" fontId="26" fillId="0" borderId="48" xfId="28" applyNumberFormat="1" applyFont="1" applyFill="1" applyBorder="1" applyAlignment="1" applyProtection="1">
      <alignment horizontal="center"/>
    </xf>
    <xf numFmtId="3" fontId="22" fillId="0" borderId="15" xfId="28" applyNumberFormat="1" applyFont="1" applyFill="1" applyBorder="1" applyAlignment="1" applyProtection="1">
      <alignment horizontal="left" vertical="center" wrapText="1"/>
    </xf>
    <xf numFmtId="0" fontId="26" fillId="0" borderId="24" xfId="28" applyNumberFormat="1" applyFont="1" applyFill="1" applyBorder="1" applyAlignment="1" applyProtection="1">
      <alignment horizontal="center" vertical="center"/>
    </xf>
    <xf numFmtId="0" fontId="19" fillId="0" borderId="30" xfId="28" applyNumberFormat="1" applyFont="1" applyFill="1" applyBorder="1" applyAlignment="1" applyProtection="1">
      <alignment horizontal="center" vertical="center"/>
    </xf>
    <xf numFmtId="1" fontId="19" fillId="0" borderId="14" xfId="28" applyNumberFormat="1" applyFont="1" applyFill="1" applyBorder="1" applyAlignment="1" applyProtection="1">
      <alignment horizontal="center" vertical="center"/>
    </xf>
    <xf numFmtId="0" fontId="22" fillId="24" borderId="47" xfId="28" applyNumberFormat="1" applyFont="1" applyFill="1" applyBorder="1" applyAlignment="1" applyProtection="1">
      <alignment horizontal="center" vertical="center"/>
    </xf>
    <xf numFmtId="0" fontId="22" fillId="24" borderId="20" xfId="28" applyNumberFormat="1" applyFont="1" applyFill="1" applyBorder="1" applyAlignment="1" applyProtection="1">
      <alignment horizontal="center" vertical="center"/>
    </xf>
    <xf numFmtId="1" fontId="22" fillId="24" borderId="11" xfId="28" applyNumberFormat="1" applyFont="1" applyFill="1" applyBorder="1" applyAlignment="1" applyProtection="1">
      <alignment horizontal="center" vertical="center"/>
    </xf>
    <xf numFmtId="3" fontId="22" fillId="24" borderId="11" xfId="28" applyNumberFormat="1" applyFont="1" applyFill="1" applyBorder="1" applyAlignment="1" applyProtection="1">
      <alignment horizontal="left" vertical="center" wrapText="1"/>
    </xf>
    <xf numFmtId="3" fontId="26" fillId="0" borderId="22" xfId="28" applyNumberFormat="1" applyFont="1" applyFill="1" applyBorder="1" applyAlignment="1" applyProtection="1">
      <alignment horizontal="left" vertical="center" wrapText="1"/>
    </xf>
    <xf numFmtId="4" fontId="22" fillId="0" borderId="24" xfId="28" applyNumberFormat="1" applyFont="1" applyFill="1" applyBorder="1" applyAlignment="1" applyProtection="1"/>
    <xf numFmtId="49" fontId="22" fillId="0" borderId="14" xfId="28" applyNumberFormat="1" applyFont="1" applyFill="1" applyBorder="1" applyAlignment="1" applyProtection="1">
      <alignment horizontal="center"/>
    </xf>
    <xf numFmtId="49" fontId="19" fillId="0" borderId="76" xfId="28" applyNumberFormat="1" applyFont="1" applyFill="1" applyBorder="1" applyAlignment="1" applyProtection="1">
      <alignment horizontal="center"/>
    </xf>
    <xf numFmtId="3" fontId="22" fillId="0" borderId="41" xfId="28" applyNumberFormat="1" applyFont="1" applyFill="1" applyBorder="1" applyAlignment="1" applyProtection="1">
      <alignment horizontal="left" vertical="center"/>
    </xf>
    <xf numFmtId="4" fontId="27" fillId="0" borderId="24" xfId="28" applyNumberFormat="1" applyFont="1" applyFill="1" applyBorder="1" applyAlignment="1" applyProtection="1"/>
    <xf numFmtId="0" fontId="29" fillId="0" borderId="0" xfId="0" applyFont="1" applyBorder="1" applyAlignment="1">
      <alignment horizontal="left" vertical="center" wrapText="1"/>
    </xf>
    <xf numFmtId="0" fontId="30" fillId="0" borderId="30" xfId="0" applyFont="1" applyBorder="1" applyAlignment="1">
      <alignment horizontal="left" vertical="center"/>
    </xf>
    <xf numFmtId="4" fontId="22" fillId="0" borderId="15" xfId="28" applyNumberFormat="1" applyFont="1" applyFill="1" applyBorder="1" applyAlignment="1" applyProtection="1">
      <alignment horizontal="right" vertical="center"/>
    </xf>
    <xf numFmtId="4" fontId="27" fillId="0" borderId="30" xfId="28" applyNumberFormat="1" applyFont="1" applyFill="1" applyBorder="1" applyAlignment="1" applyProtection="1">
      <alignment horizontal="right" vertical="center"/>
    </xf>
    <xf numFmtId="3" fontId="26" fillId="0" borderId="24" xfId="28" applyNumberFormat="1" applyFont="1" applyFill="1" applyBorder="1" applyAlignment="1" applyProtection="1">
      <alignment horizontal="left" vertical="center" wrapText="1"/>
    </xf>
    <xf numFmtId="4" fontId="27" fillId="0" borderId="16" xfId="28" applyNumberFormat="1" applyFont="1" applyFill="1" applyBorder="1" applyAlignment="1" applyProtection="1"/>
    <xf numFmtId="0" fontId="22" fillId="25" borderId="74" xfId="28" applyNumberFormat="1" applyFont="1" applyFill="1" applyBorder="1" applyAlignment="1" applyProtection="1">
      <alignment horizontal="center" vertical="center"/>
    </xf>
    <xf numFmtId="0" fontId="22" fillId="25" borderId="33" xfId="28" applyNumberFormat="1" applyFont="1" applyFill="1" applyBorder="1" applyAlignment="1" applyProtection="1">
      <alignment horizontal="center" vertical="center"/>
    </xf>
    <xf numFmtId="1" fontId="22" fillId="25" borderId="26" xfId="28" applyNumberFormat="1" applyFont="1" applyFill="1" applyBorder="1" applyAlignment="1" applyProtection="1">
      <alignment horizontal="center" vertical="center"/>
    </xf>
    <xf numFmtId="3" fontId="22" fillId="25" borderId="27" xfId="28" applyNumberFormat="1" applyFont="1" applyFill="1" applyBorder="1" applyAlignment="1" applyProtection="1">
      <alignment horizontal="left" vertical="center" wrapText="1"/>
    </xf>
    <xf numFmtId="0" fontId="22" fillId="25" borderId="53" xfId="28" applyNumberFormat="1" applyFont="1" applyFill="1" applyBorder="1" applyAlignment="1" applyProtection="1">
      <alignment horizontal="center" vertical="center"/>
    </xf>
    <xf numFmtId="0" fontId="22" fillId="25" borderId="19" xfId="28" applyNumberFormat="1" applyFont="1" applyFill="1" applyBorder="1" applyAlignment="1" applyProtection="1">
      <alignment horizontal="center" vertical="center"/>
    </xf>
    <xf numFmtId="1" fontId="22" fillId="25" borderId="10" xfId="28" applyNumberFormat="1" applyFont="1" applyFill="1" applyBorder="1" applyAlignment="1" applyProtection="1">
      <alignment horizontal="center" vertical="center"/>
    </xf>
    <xf numFmtId="3" fontId="22" fillId="25" borderId="19" xfId="28" applyNumberFormat="1" applyFont="1" applyFill="1" applyBorder="1" applyAlignment="1" applyProtection="1">
      <alignment horizontal="left" vertical="center" wrapText="1"/>
    </xf>
    <xf numFmtId="4" fontId="22" fillId="25" borderId="19" xfId="28" applyNumberFormat="1" applyFont="1" applyFill="1" applyBorder="1" applyAlignment="1" applyProtection="1">
      <alignment horizontal="right" vertical="center"/>
    </xf>
    <xf numFmtId="10" fontId="22" fillId="25" borderId="54" xfId="28" applyNumberFormat="1" applyFont="1" applyFill="1" applyBorder="1" applyAlignment="1" applyProtection="1">
      <alignment horizontal="center" vertical="center" wrapText="1"/>
    </xf>
    <xf numFmtId="0" fontId="22" fillId="25" borderId="56" xfId="28" applyNumberFormat="1" applyFont="1" applyFill="1" applyBorder="1" applyAlignment="1" applyProtection="1">
      <alignment horizontal="center" vertical="center"/>
    </xf>
    <xf numFmtId="0" fontId="22" fillId="25" borderId="10" xfId="28" applyNumberFormat="1" applyFont="1" applyFill="1" applyBorder="1" applyAlignment="1" applyProtection="1">
      <alignment horizontal="center" vertical="center"/>
    </xf>
    <xf numFmtId="3" fontId="22" fillId="25" borderId="10" xfId="28" applyNumberFormat="1" applyFont="1" applyFill="1" applyBorder="1" applyAlignment="1" applyProtection="1">
      <alignment horizontal="left" vertical="center" wrapText="1"/>
    </xf>
    <xf numFmtId="4" fontId="22" fillId="25" borderId="10" xfId="28" applyNumberFormat="1" applyFont="1" applyFill="1" applyBorder="1" applyAlignment="1" applyProtection="1">
      <alignment horizontal="right" vertical="center"/>
    </xf>
    <xf numFmtId="10" fontId="22" fillId="25" borderId="57" xfId="28" applyNumberFormat="1" applyFont="1" applyFill="1" applyBorder="1" applyAlignment="1" applyProtection="1">
      <alignment horizontal="center" vertical="center" wrapText="1"/>
    </xf>
    <xf numFmtId="0" fontId="22" fillId="25" borderId="25" xfId="28" applyNumberFormat="1" applyFont="1" applyFill="1" applyBorder="1" applyAlignment="1" applyProtection="1">
      <alignment horizontal="center" vertical="center"/>
    </xf>
    <xf numFmtId="0" fontId="22" fillId="25" borderId="27" xfId="28" applyNumberFormat="1" applyFont="1" applyFill="1" applyBorder="1" applyAlignment="1" applyProtection="1">
      <alignment horizontal="center" vertical="center"/>
    </xf>
    <xf numFmtId="1" fontId="22" fillId="25" borderId="27" xfId="28" applyNumberFormat="1" applyFont="1" applyFill="1" applyBorder="1" applyAlignment="1" applyProtection="1">
      <alignment horizontal="center" vertical="center"/>
    </xf>
    <xf numFmtId="4" fontId="22" fillId="25" borderId="27" xfId="28" applyNumberFormat="1" applyFont="1" applyFill="1" applyBorder="1" applyAlignment="1" applyProtection="1">
      <alignment horizontal="right" vertical="center"/>
    </xf>
    <xf numFmtId="10" fontId="22" fillId="25" borderId="28" xfId="28" applyNumberFormat="1" applyFont="1" applyFill="1" applyBorder="1" applyAlignment="1" applyProtection="1">
      <alignment horizontal="center" vertical="center" wrapText="1"/>
    </xf>
    <xf numFmtId="0" fontId="22" fillId="26" borderId="25" xfId="28" applyNumberFormat="1" applyFont="1" applyFill="1" applyBorder="1" applyAlignment="1" applyProtection="1">
      <alignment horizontal="center" vertical="center"/>
    </xf>
    <xf numFmtId="0" fontId="22" fillId="26" borderId="32" xfId="28" applyNumberFormat="1" applyFont="1" applyFill="1" applyBorder="1" applyAlignment="1" applyProtection="1">
      <alignment horizontal="center" vertical="center"/>
    </xf>
    <xf numFmtId="1" fontId="19" fillId="26" borderId="33" xfId="28" applyNumberFormat="1" applyFont="1" applyFill="1" applyBorder="1" applyAlignment="1" applyProtection="1">
      <alignment horizontal="center" vertical="center"/>
    </xf>
    <xf numFmtId="3" fontId="26" fillId="26" borderId="33" xfId="28" applyNumberFormat="1" applyFont="1" applyFill="1" applyBorder="1" applyAlignment="1" applyProtection="1">
      <alignment horizontal="left" vertical="center" wrapText="1"/>
    </xf>
    <xf numFmtId="4" fontId="26" fillId="26" borderId="33" xfId="28" applyNumberFormat="1" applyFont="1" applyFill="1" applyBorder="1" applyAlignment="1" applyProtection="1">
      <alignment horizontal="right" vertical="center"/>
    </xf>
    <xf numFmtId="10" fontId="26" fillId="26" borderId="28" xfId="28" applyNumberFormat="1" applyFont="1" applyFill="1" applyBorder="1" applyAlignment="1" applyProtection="1">
      <alignment horizontal="center" vertical="center" wrapText="1"/>
    </xf>
    <xf numFmtId="0" fontId="26" fillId="25" borderId="56" xfId="28" applyNumberFormat="1" applyFont="1" applyFill="1" applyBorder="1" applyAlignment="1" applyProtection="1">
      <alignment horizontal="center" vertical="center"/>
    </xf>
    <xf numFmtId="0" fontId="19" fillId="25" borderId="10" xfId="28" applyNumberFormat="1" applyFont="1" applyFill="1" applyBorder="1" applyAlignment="1" applyProtection="1">
      <alignment horizontal="center" vertical="center" wrapText="1"/>
    </xf>
    <xf numFmtId="1" fontId="19" fillId="25" borderId="10" xfId="28" applyNumberFormat="1" applyFont="1" applyFill="1" applyBorder="1" applyAlignment="1" applyProtection="1">
      <alignment horizontal="center" vertical="center"/>
    </xf>
    <xf numFmtId="10" fontId="26" fillId="25" borderId="57" xfId="28" applyNumberFormat="1" applyFont="1" applyFill="1" applyBorder="1" applyAlignment="1" applyProtection="1">
      <alignment horizontal="center" vertical="center" wrapText="1"/>
    </xf>
    <xf numFmtId="0" fontId="22" fillId="25" borderId="56" xfId="28" applyNumberFormat="1" applyFont="1" applyFill="1" applyBorder="1" applyAlignment="1" applyProtection="1">
      <alignment horizontal="center"/>
    </xf>
    <xf numFmtId="0" fontId="22" fillId="25" borderId="19" xfId="28" applyNumberFormat="1" applyFont="1" applyFill="1" applyBorder="1" applyAlignment="1" applyProtection="1">
      <alignment horizontal="center"/>
    </xf>
    <xf numFmtId="0" fontId="22" fillId="25" borderId="19" xfId="28" applyNumberFormat="1" applyFont="1" applyFill="1" applyBorder="1" applyAlignment="1" applyProtection="1">
      <alignment horizontal="left" vertical="center"/>
    </xf>
    <xf numFmtId="4" fontId="22" fillId="25" borderId="19" xfId="28" applyNumberFormat="1" applyFont="1" applyFill="1" applyBorder="1" applyAlignment="1" applyProtection="1">
      <alignment horizontal="right"/>
    </xf>
    <xf numFmtId="10" fontId="22" fillId="25" borderId="54" xfId="28" applyNumberFormat="1" applyFont="1" applyFill="1" applyBorder="1" applyAlignment="1" applyProtection="1">
      <alignment horizontal="center"/>
    </xf>
    <xf numFmtId="0" fontId="22" fillId="25" borderId="19" xfId="28" applyNumberFormat="1" applyFont="1" applyFill="1" applyBorder="1" applyAlignment="1" applyProtection="1">
      <alignment horizontal="center" vertical="center" wrapText="1"/>
    </xf>
    <xf numFmtId="3" fontId="22" fillId="25" borderId="37" xfId="28" applyNumberFormat="1" applyFont="1" applyFill="1" applyBorder="1" applyAlignment="1" applyProtection="1">
      <alignment horizontal="left" vertical="center" wrapText="1"/>
    </xf>
    <xf numFmtId="0" fontId="22" fillId="25" borderId="26" xfId="28" applyNumberFormat="1" applyFont="1" applyFill="1" applyBorder="1" applyAlignment="1" applyProtection="1">
      <alignment horizontal="center" vertical="center"/>
    </xf>
    <xf numFmtId="10" fontId="22" fillId="25" borderId="31" xfId="28" applyNumberFormat="1" applyFont="1" applyFill="1" applyBorder="1" applyAlignment="1" applyProtection="1">
      <alignment horizontal="center" vertical="center" wrapText="1"/>
    </xf>
    <xf numFmtId="0" fontId="22" fillId="24" borderId="39" xfId="28" applyNumberFormat="1" applyFont="1" applyFill="1" applyBorder="1" applyAlignment="1" applyProtection="1">
      <alignment horizontal="center" vertical="center"/>
    </xf>
    <xf numFmtId="1" fontId="22" fillId="24" borderId="43" xfId="28" applyNumberFormat="1" applyFont="1" applyFill="1" applyBorder="1" applyAlignment="1" applyProtection="1">
      <alignment horizontal="center" vertical="center"/>
    </xf>
    <xf numFmtId="0" fontId="22" fillId="25" borderId="33" xfId="28" applyNumberFormat="1" applyFont="1" applyFill="1" applyBorder="1" applyAlignment="1" applyProtection="1">
      <alignment horizontal="center" vertical="center" wrapText="1"/>
    </xf>
    <xf numFmtId="1" fontId="22" fillId="25" borderId="33" xfId="28" applyNumberFormat="1" applyFont="1" applyFill="1" applyBorder="1" applyAlignment="1" applyProtection="1">
      <alignment horizontal="center" vertical="center"/>
    </xf>
    <xf numFmtId="3" fontId="22" fillId="25" borderId="26" xfId="28" applyNumberFormat="1" applyFont="1" applyFill="1" applyBorder="1" applyAlignment="1" applyProtection="1">
      <alignment horizontal="left" vertical="center" wrapText="1"/>
    </xf>
    <xf numFmtId="0" fontId="19" fillId="27" borderId="0" xfId="28" applyNumberFormat="1" applyFont="1" applyFill="1" applyBorder="1" applyAlignment="1" applyProtection="1">
      <alignment horizontal="center" vertical="center" wrapText="1"/>
    </xf>
    <xf numFmtId="0" fontId="22" fillId="20" borderId="74" xfId="28" applyNumberFormat="1" applyFont="1" applyFill="1" applyBorder="1" applyAlignment="1" applyProtection="1">
      <alignment horizontal="center" vertical="center"/>
    </xf>
    <xf numFmtId="0" fontId="22" fillId="20" borderId="33" xfId="28" applyNumberFormat="1" applyFont="1" applyFill="1" applyBorder="1" applyAlignment="1" applyProtection="1">
      <alignment horizontal="center" vertical="center"/>
    </xf>
    <xf numFmtId="3" fontId="22" fillId="20" borderId="33" xfId="28" applyNumberFormat="1" applyFont="1" applyFill="1" applyBorder="1" applyAlignment="1" applyProtection="1">
      <alignment horizontal="center" vertical="center"/>
    </xf>
    <xf numFmtId="4" fontId="22" fillId="20" borderId="33" xfId="28" applyNumberFormat="1" applyFont="1" applyFill="1" applyBorder="1" applyAlignment="1" applyProtection="1">
      <alignment horizontal="center" vertical="center"/>
    </xf>
    <xf numFmtId="0" fontId="22" fillId="20" borderId="79" xfId="28" applyNumberFormat="1" applyFont="1" applyFill="1" applyBorder="1" applyAlignment="1" applyProtection="1">
      <alignment horizontal="center" vertical="center" wrapText="1"/>
    </xf>
    <xf numFmtId="4" fontId="26" fillId="25" borderId="80" xfId="28" applyNumberFormat="1" applyFont="1" applyFill="1" applyBorder="1" applyAlignment="1" applyProtection="1">
      <alignment horizontal="right" vertical="center"/>
    </xf>
    <xf numFmtId="4" fontId="26" fillId="25" borderId="33" xfId="28" applyNumberFormat="1" applyFont="1" applyFill="1" applyBorder="1" applyAlignment="1" applyProtection="1">
      <alignment horizontal="right" vertical="center"/>
    </xf>
    <xf numFmtId="10" fontId="22" fillId="25" borderId="79" xfId="28" applyNumberFormat="1" applyFont="1" applyFill="1" applyBorder="1" applyAlignment="1" applyProtection="1">
      <alignment horizontal="center" vertical="center" wrapText="1"/>
    </xf>
    <xf numFmtId="0" fontId="20" fillId="0" borderId="24" xfId="28" applyNumberFormat="1" applyFont="1" applyFill="1" applyBorder="1" applyAlignment="1" applyProtection="1">
      <alignment horizontal="center" vertical="center" wrapText="1"/>
    </xf>
    <xf numFmtId="4" fontId="19" fillId="0" borderId="24" xfId="28" applyNumberFormat="1" applyFont="1" applyFill="1" applyBorder="1" applyAlignment="1" applyProtection="1">
      <alignment vertical="center"/>
    </xf>
    <xf numFmtId="0" fontId="31" fillId="0" borderId="24" xfId="0" applyFont="1" applyBorder="1" applyAlignment="1">
      <alignment horizontal="left" vertical="center" wrapText="1"/>
    </xf>
    <xf numFmtId="0" fontId="22" fillId="0" borderId="43" xfId="28" applyNumberFormat="1" applyFont="1" applyFill="1" applyBorder="1" applyAlignment="1" applyProtection="1">
      <alignment horizontal="center" vertical="center"/>
    </xf>
    <xf numFmtId="1" fontId="19" fillId="0" borderId="43" xfId="28" applyNumberFormat="1" applyFont="1" applyFill="1" applyBorder="1" applyAlignment="1" applyProtection="1">
      <alignment horizontal="center" vertical="center"/>
    </xf>
    <xf numFmtId="0" fontId="32" fillId="0" borderId="43" xfId="0" applyFont="1" applyBorder="1" applyAlignment="1">
      <alignment horizontal="left" vertical="center"/>
    </xf>
    <xf numFmtId="4" fontId="26" fillId="0" borderId="43" xfId="28" applyNumberFormat="1" applyFont="1" applyFill="1" applyBorder="1" applyAlignment="1" applyProtection="1">
      <alignment horizontal="right" vertical="center"/>
    </xf>
    <xf numFmtId="3" fontId="22" fillId="25" borderId="33" xfId="28" applyNumberFormat="1" applyFont="1" applyFill="1" applyBorder="1" applyAlignment="1" applyProtection="1">
      <alignment horizontal="left" vertical="center" wrapText="1"/>
    </xf>
    <xf numFmtId="4" fontId="22" fillId="25" borderId="33" xfId="28" applyNumberFormat="1" applyFont="1" applyFill="1" applyBorder="1" applyAlignment="1" applyProtection="1">
      <alignment horizontal="right" vertical="center"/>
    </xf>
    <xf numFmtId="0" fontId="24" fillId="0" borderId="30" xfId="28" applyNumberFormat="1" applyFont="1" applyFill="1" applyBorder="1" applyAlignment="1" applyProtection="1">
      <alignment horizontal="left" vertical="center" wrapText="1"/>
    </xf>
    <xf numFmtId="1" fontId="19" fillId="0" borderId="30" xfId="28" applyNumberFormat="1" applyFont="1" applyFill="1" applyBorder="1" applyAlignment="1" applyProtection="1">
      <alignment horizontal="center" vertical="center"/>
    </xf>
    <xf numFmtId="3" fontId="19" fillId="0" borderId="30" xfId="28" applyNumberFormat="1" applyFont="1" applyFill="1" applyBorder="1" applyAlignment="1" applyProtection="1">
      <alignment horizontal="left" vertical="center"/>
    </xf>
    <xf numFmtId="4" fontId="19" fillId="0" borderId="30" xfId="28" applyNumberFormat="1" applyFont="1" applyFill="1" applyBorder="1" applyAlignment="1" applyProtection="1">
      <alignment horizontal="right" vertical="center"/>
    </xf>
    <xf numFmtId="1" fontId="22" fillId="0" borderId="43" xfId="28" applyNumberFormat="1" applyFont="1" applyFill="1" applyBorder="1" applyAlignment="1" applyProtection="1">
      <alignment horizontal="center" vertical="center"/>
    </xf>
    <xf numFmtId="3" fontId="22" fillId="0" borderId="43" xfId="28" applyNumberFormat="1" applyFont="1" applyFill="1" applyBorder="1" applyAlignment="1" applyProtection="1">
      <alignment horizontal="left" vertical="center" wrapText="1"/>
    </xf>
    <xf numFmtId="0" fontId="20" fillId="0" borderId="30" xfId="28" applyNumberFormat="1" applyFont="1" applyFill="1" applyBorder="1" applyAlignment="1" applyProtection="1">
      <alignment horizontal="center" vertical="center" wrapText="1"/>
    </xf>
    <xf numFmtId="0" fontId="22" fillId="0" borderId="43" xfId="28" applyNumberFormat="1" applyFont="1" applyFill="1" applyBorder="1" applyAlignment="1" applyProtection="1">
      <alignment horizontal="center" vertical="center" wrapText="1"/>
    </xf>
    <xf numFmtId="3" fontId="22" fillId="0" borderId="43" xfId="28" applyNumberFormat="1" applyFont="1" applyFill="1" applyBorder="1" applyAlignment="1" applyProtection="1">
      <alignment horizontal="center"/>
    </xf>
    <xf numFmtId="3" fontId="22" fillId="0" borderId="43" xfId="28" applyNumberFormat="1" applyFont="1" applyFill="1" applyBorder="1" applyAlignment="1" applyProtection="1">
      <alignment horizontal="left" vertical="center"/>
    </xf>
    <xf numFmtId="4" fontId="22" fillId="0" borderId="43" xfId="28" applyNumberFormat="1" applyFont="1" applyFill="1" applyBorder="1" applyAlignment="1" applyProtection="1"/>
    <xf numFmtId="3" fontId="19" fillId="0" borderId="43" xfId="28" applyNumberFormat="1" applyFont="1" applyFill="1" applyBorder="1" applyAlignment="1" applyProtection="1">
      <alignment horizontal="center"/>
    </xf>
    <xf numFmtId="0" fontId="29" fillId="0" borderId="43" xfId="0" applyFont="1" applyBorder="1" applyAlignment="1">
      <alignment horizontal="left" vertical="center"/>
    </xf>
    <xf numFmtId="1" fontId="19" fillId="0" borderId="30" xfId="28" applyNumberFormat="1" applyFont="1" applyFill="1" applyBorder="1" applyAlignment="1" applyProtection="1">
      <alignment horizontal="center"/>
    </xf>
    <xf numFmtId="4" fontId="27" fillId="0" borderId="30" xfId="28" applyNumberFormat="1" applyFont="1" applyFill="1" applyBorder="1" applyAlignment="1" applyProtection="1"/>
    <xf numFmtId="3" fontId="27" fillId="0" borderId="24" xfId="28" applyNumberFormat="1" applyFont="1" applyFill="1" applyBorder="1" applyAlignment="1" applyProtection="1">
      <alignment horizontal="left" vertical="center" wrapText="1"/>
    </xf>
    <xf numFmtId="0" fontId="22" fillId="25" borderId="84" xfId="28" applyNumberFormat="1" applyFont="1" applyFill="1" applyBorder="1" applyAlignment="1" applyProtection="1">
      <alignment horizontal="center" vertical="center"/>
    </xf>
    <xf numFmtId="10" fontId="22" fillId="25" borderId="85" xfId="28" applyNumberFormat="1" applyFont="1" applyFill="1" applyBorder="1" applyAlignment="1" applyProtection="1">
      <alignment horizontal="center" vertical="center" wrapText="1"/>
    </xf>
    <xf numFmtId="0" fontId="22" fillId="25" borderId="67" xfId="28" applyNumberFormat="1" applyFont="1" applyFill="1" applyBorder="1" applyAlignment="1" applyProtection="1">
      <alignment horizontal="center" vertical="center"/>
    </xf>
    <xf numFmtId="10" fontId="27" fillId="25" borderId="69" xfId="28" applyNumberFormat="1" applyFont="1" applyFill="1" applyBorder="1" applyAlignment="1" applyProtection="1">
      <alignment horizontal="center" vertical="center" wrapText="1"/>
    </xf>
    <xf numFmtId="0" fontId="19" fillId="0" borderId="67" xfId="28" applyNumberFormat="1" applyFont="1" applyFill="1" applyBorder="1" applyAlignment="1" applyProtection="1">
      <alignment horizontal="center"/>
    </xf>
    <xf numFmtId="10" fontId="26" fillId="0" borderId="69" xfId="28" applyNumberFormat="1" applyFont="1" applyFill="1" applyBorder="1" applyAlignment="1" applyProtection="1">
      <alignment horizontal="center" vertical="center" wrapText="1"/>
    </xf>
    <xf numFmtId="10" fontId="19" fillId="0" borderId="86" xfId="28" applyNumberFormat="1" applyFont="1" applyFill="1" applyBorder="1" applyAlignment="1" applyProtection="1">
      <alignment horizontal="center" vertical="center" wrapText="1"/>
    </xf>
    <xf numFmtId="10" fontId="27" fillId="0" borderId="69" xfId="28" applyNumberFormat="1" applyFont="1" applyFill="1" applyBorder="1" applyAlignment="1" applyProtection="1">
      <alignment horizontal="center" vertical="center" wrapText="1"/>
    </xf>
    <xf numFmtId="0" fontId="22" fillId="0" borderId="67" xfId="28" applyNumberFormat="1" applyFont="1" applyFill="1" applyBorder="1" applyAlignment="1" applyProtection="1">
      <alignment horizontal="center" vertical="center"/>
    </xf>
    <xf numFmtId="0" fontId="22" fillId="0" borderId="70" xfId="28" applyNumberFormat="1" applyFont="1" applyFill="1" applyBorder="1" applyAlignment="1" applyProtection="1">
      <alignment horizontal="center" vertical="center"/>
    </xf>
    <xf numFmtId="10" fontId="22" fillId="0" borderId="69" xfId="28" applyNumberFormat="1" applyFont="1" applyFill="1" applyBorder="1" applyAlignment="1" applyProtection="1">
      <alignment horizontal="center" vertical="center" wrapText="1"/>
    </xf>
    <xf numFmtId="0" fontId="22" fillId="0" borderId="84" xfId="28" applyNumberFormat="1" applyFont="1" applyFill="1" applyBorder="1" applyAlignment="1" applyProtection="1">
      <alignment horizontal="center" vertical="center"/>
    </xf>
    <xf numFmtId="10" fontId="19" fillId="0" borderId="85" xfId="28" applyNumberFormat="1" applyFont="1" applyFill="1" applyBorder="1" applyAlignment="1" applyProtection="1">
      <alignment horizontal="center" vertical="center" wrapText="1"/>
    </xf>
    <xf numFmtId="0" fontId="24" fillId="0" borderId="67" xfId="28" applyNumberFormat="1" applyFont="1" applyFill="1" applyBorder="1" applyAlignment="1" applyProtection="1">
      <alignment horizontal="center"/>
    </xf>
    <xf numFmtId="0" fontId="24" fillId="0" borderId="70" xfId="28" applyNumberFormat="1" applyFont="1" applyFill="1" applyBorder="1" applyAlignment="1" applyProtection="1">
      <alignment horizontal="center"/>
    </xf>
    <xf numFmtId="10" fontId="22" fillId="0" borderId="85" xfId="28" applyNumberFormat="1" applyFont="1" applyFill="1" applyBorder="1" applyAlignment="1" applyProtection="1">
      <alignment horizontal="center" vertical="center" wrapText="1"/>
    </xf>
    <xf numFmtId="10" fontId="22" fillId="0" borderId="85" xfId="28" applyNumberFormat="1" applyFont="1" applyFill="1" applyBorder="1" applyAlignment="1" applyProtection="1">
      <alignment horizontal="center" vertical="center"/>
    </xf>
    <xf numFmtId="10" fontId="27" fillId="0" borderId="69" xfId="28" applyNumberFormat="1" applyFont="1" applyFill="1" applyBorder="1" applyAlignment="1" applyProtection="1">
      <alignment horizontal="center" vertical="center"/>
    </xf>
    <xf numFmtId="0" fontId="19" fillId="0" borderId="84" xfId="28" applyNumberFormat="1" applyFont="1" applyFill="1" applyBorder="1" applyAlignment="1" applyProtection="1">
      <alignment horizontal="center"/>
    </xf>
    <xf numFmtId="0" fontId="20" fillId="0" borderId="67" xfId="28" applyNumberFormat="1" applyFont="1" applyFill="1" applyBorder="1" applyAlignment="1" applyProtection="1">
      <alignment horizontal="center"/>
    </xf>
    <xf numFmtId="0" fontId="20" fillId="0" borderId="70" xfId="28" applyNumberFormat="1" applyFont="1" applyFill="1" applyBorder="1" applyAlignment="1" applyProtection="1">
      <alignment horizontal="center"/>
    </xf>
    <xf numFmtId="0" fontId="20" fillId="0" borderId="84" xfId="28" applyNumberFormat="1" applyFont="1" applyFill="1" applyBorder="1" applyAlignment="1" applyProtection="1">
      <alignment horizontal="center"/>
    </xf>
    <xf numFmtId="10" fontId="22" fillId="0" borderId="85" xfId="28" applyNumberFormat="1" applyFont="1" applyFill="1" applyBorder="1" applyAlignment="1" applyProtection="1">
      <alignment horizontal="center"/>
    </xf>
    <xf numFmtId="10" fontId="27" fillId="0" borderId="86" xfId="28" applyNumberFormat="1" applyFont="1" applyFill="1" applyBorder="1" applyAlignment="1" applyProtection="1">
      <alignment horizontal="center"/>
    </xf>
    <xf numFmtId="4" fontId="26" fillId="29" borderId="40" xfId="28" applyNumberFormat="1" applyFont="1" applyFill="1" applyBorder="1" applyAlignment="1" applyProtection="1"/>
    <xf numFmtId="10" fontId="26" fillId="29" borderId="75" xfId="43" applyNumberFormat="1" applyFont="1" applyFill="1" applyBorder="1" applyAlignment="1" applyProtection="1">
      <alignment horizontal="center"/>
    </xf>
    <xf numFmtId="0" fontId="22" fillId="0" borderId="74" xfId="28" applyNumberFormat="1" applyFont="1" applyFill="1" applyBorder="1" applyAlignment="1" applyProtection="1">
      <alignment horizontal="center" vertical="center"/>
    </xf>
    <xf numFmtId="1" fontId="19" fillId="0" borderId="33" xfId="28" applyNumberFormat="1" applyFont="1" applyFill="1" applyBorder="1" applyAlignment="1" applyProtection="1">
      <alignment horizontal="center" vertical="center"/>
    </xf>
    <xf numFmtId="1" fontId="22" fillId="0" borderId="45" xfId="28" applyNumberFormat="1" applyFont="1" applyFill="1" applyBorder="1" applyAlignment="1" applyProtection="1">
      <alignment horizontal="center" vertical="center"/>
    </xf>
    <xf numFmtId="1" fontId="19" fillId="0" borderId="0" xfId="28" applyNumberFormat="1" applyFont="1" applyFill="1" applyBorder="1" applyAlignment="1" applyProtection="1">
      <alignment horizontal="center" vertical="center"/>
    </xf>
    <xf numFmtId="10" fontId="26" fillId="0" borderId="85" xfId="28" applyNumberFormat="1" applyFont="1" applyFill="1" applyBorder="1" applyAlignment="1" applyProtection="1">
      <alignment horizontal="center" vertical="center" wrapText="1"/>
    </xf>
    <xf numFmtId="0" fontId="19" fillId="0" borderId="24" xfId="28" applyNumberFormat="1" applyFont="1" applyFill="1" applyBorder="1" applyAlignment="1" applyProtection="1"/>
    <xf numFmtId="10" fontId="19" fillId="0" borderId="24" xfId="28" applyNumberFormat="1" applyFont="1" applyFill="1" applyBorder="1" applyAlignment="1" applyProtection="1">
      <alignment horizontal="center" vertical="center" wrapText="1"/>
    </xf>
    <xf numFmtId="10" fontId="27" fillId="0" borderId="55" xfId="28" applyNumberFormat="1" applyFont="1" applyFill="1" applyBorder="1" applyAlignment="1" applyProtection="1">
      <alignment horizontal="center" vertical="center"/>
    </xf>
    <xf numFmtId="0" fontId="22" fillId="0" borderId="88" xfId="28" applyNumberFormat="1" applyFont="1" applyFill="1" applyBorder="1" applyAlignment="1" applyProtection="1">
      <alignment horizontal="center" vertical="center"/>
    </xf>
    <xf numFmtId="0" fontId="22" fillId="0" borderId="89" xfId="28" applyNumberFormat="1" applyFont="1" applyFill="1" applyBorder="1" applyAlignment="1" applyProtection="1">
      <alignment horizontal="center" vertical="center"/>
    </xf>
    <xf numFmtId="1" fontId="19" fillId="0" borderId="89" xfId="28" applyNumberFormat="1" applyFont="1" applyFill="1" applyBorder="1" applyAlignment="1" applyProtection="1">
      <alignment horizontal="center" vertical="center"/>
    </xf>
    <xf numFmtId="4" fontId="19" fillId="0" borderId="90" xfId="28" applyNumberFormat="1" applyFont="1" applyFill="1" applyBorder="1" applyAlignment="1" applyProtection="1">
      <alignment horizontal="right" vertical="center"/>
    </xf>
    <xf numFmtId="0" fontId="26" fillId="0" borderId="14" xfId="28" applyNumberFormat="1" applyFont="1" applyFill="1" applyBorder="1" applyAlignment="1" applyProtection="1">
      <alignment horizontal="center" vertical="center"/>
    </xf>
    <xf numFmtId="1" fontId="19" fillId="0" borderId="42" xfId="28" applyNumberFormat="1" applyFont="1" applyFill="1" applyBorder="1" applyAlignment="1" applyProtection="1">
      <alignment horizontal="center" vertical="center"/>
    </xf>
    <xf numFmtId="0" fontId="30" fillId="0" borderId="30" xfId="0" applyFont="1" applyBorder="1" applyAlignment="1">
      <alignment horizontal="left" vertical="center" wrapText="1"/>
    </xf>
    <xf numFmtId="1" fontId="27" fillId="0" borderId="11" xfId="28" applyNumberFormat="1" applyFont="1" applyFill="1" applyBorder="1" applyAlignment="1" applyProtection="1">
      <alignment horizontal="center" vertical="center"/>
    </xf>
    <xf numFmtId="0" fontId="26" fillId="0" borderId="43" xfId="28" applyNumberFormat="1" applyFont="1" applyFill="1" applyBorder="1" applyAlignment="1" applyProtection="1">
      <alignment horizontal="center" vertical="center"/>
    </xf>
    <xf numFmtId="49" fontId="19" fillId="0" borderId="91" xfId="28" applyNumberFormat="1" applyFont="1" applyFill="1" applyBorder="1" applyAlignment="1" applyProtection="1">
      <alignment horizontal="center"/>
    </xf>
    <xf numFmtId="0" fontId="22" fillId="0" borderId="92" xfId="28" applyNumberFormat="1" applyFont="1" applyFill="1" applyBorder="1" applyAlignment="1" applyProtection="1">
      <alignment horizontal="center"/>
    </xf>
    <xf numFmtId="0" fontId="22" fillId="0" borderId="81" xfId="28" applyNumberFormat="1" applyFont="1" applyFill="1" applyBorder="1" applyAlignment="1" applyProtection="1">
      <alignment horizontal="center"/>
    </xf>
    <xf numFmtId="4" fontId="19" fillId="0" borderId="30" xfId="28" applyNumberFormat="1" applyFont="1" applyFill="1" applyBorder="1" applyAlignment="1" applyProtection="1"/>
    <xf numFmtId="0" fontId="22" fillId="0" borderId="13" xfId="28" applyNumberFormat="1" applyFont="1" applyFill="1" applyBorder="1" applyAlignment="1" applyProtection="1">
      <alignment horizontal="center" vertical="center" wrapText="1"/>
    </xf>
    <xf numFmtId="10" fontId="19" fillId="0" borderId="13" xfId="28" applyNumberFormat="1" applyFont="1" applyFill="1" applyBorder="1" applyAlignment="1" applyProtection="1">
      <alignment horizontal="center" vertical="center" wrapText="1"/>
    </xf>
    <xf numFmtId="0" fontId="22" fillId="0" borderId="93" xfId="28" applyNumberFormat="1" applyFont="1" applyFill="1" applyBorder="1" applyAlignment="1" applyProtection="1">
      <alignment horizontal="center" vertical="center" wrapText="1"/>
    </xf>
    <xf numFmtId="49" fontId="19" fillId="0" borderId="93" xfId="28" applyNumberFormat="1" applyFont="1" applyFill="1" applyBorder="1" applyAlignment="1" applyProtection="1">
      <alignment horizontal="center"/>
    </xf>
    <xf numFmtId="0" fontId="20" fillId="0" borderId="93" xfId="28" applyNumberFormat="1" applyFont="1" applyFill="1" applyBorder="1" applyAlignment="1" applyProtection="1"/>
    <xf numFmtId="1" fontId="19" fillId="0" borderId="94" xfId="28" applyNumberFormat="1" applyFont="1" applyFill="1" applyBorder="1" applyAlignment="1" applyProtection="1">
      <alignment horizontal="center" vertical="center"/>
    </xf>
    <xf numFmtId="3" fontId="19" fillId="0" borderId="94" xfId="28" applyNumberFormat="1" applyFont="1" applyFill="1" applyBorder="1" applyAlignment="1" applyProtection="1">
      <alignment horizontal="left" vertical="center" wrapText="1"/>
    </xf>
    <xf numFmtId="10" fontId="19" fillId="0" borderId="30" xfId="28" applyNumberFormat="1" applyFont="1" applyFill="1" applyBorder="1" applyAlignment="1" applyProtection="1">
      <alignment horizontal="center" vertical="center" wrapText="1"/>
    </xf>
    <xf numFmtId="0" fontId="22" fillId="0" borderId="30" xfId="28" applyNumberFormat="1" applyFont="1" applyFill="1" applyBorder="1" applyAlignment="1" applyProtection="1">
      <alignment horizontal="center" vertical="center"/>
    </xf>
    <xf numFmtId="0" fontId="22" fillId="0" borderId="96" xfId="28" applyNumberFormat="1" applyFont="1" applyFill="1" applyBorder="1" applyAlignment="1" applyProtection="1">
      <alignment horizontal="center" vertical="center"/>
    </xf>
    <xf numFmtId="1" fontId="19" fillId="0" borderId="96" xfId="28" applyNumberFormat="1" applyFont="1" applyFill="1" applyBorder="1" applyAlignment="1" applyProtection="1">
      <alignment horizontal="center" vertical="center"/>
    </xf>
    <xf numFmtId="0" fontId="22" fillId="0" borderId="94" xfId="28" applyNumberFormat="1" applyFont="1" applyFill="1" applyBorder="1" applyAlignment="1" applyProtection="1">
      <alignment horizontal="center" vertical="center"/>
    </xf>
    <xf numFmtId="0" fontId="22" fillId="0" borderId="94" xfId="28" applyNumberFormat="1" applyFont="1" applyFill="1" applyBorder="1" applyAlignment="1" applyProtection="1">
      <alignment horizontal="center" vertical="center" wrapText="1"/>
    </xf>
    <xf numFmtId="10" fontId="26" fillId="0" borderId="24" xfId="28" applyNumberFormat="1" applyFont="1" applyFill="1" applyBorder="1" applyAlignment="1" applyProtection="1">
      <alignment horizontal="center" vertical="center" wrapText="1"/>
    </xf>
    <xf numFmtId="4" fontId="26" fillId="0" borderId="33" xfId="28" applyNumberFormat="1" applyFont="1" applyFill="1" applyBorder="1" applyAlignment="1" applyProtection="1">
      <alignment horizontal="right" vertical="center"/>
    </xf>
    <xf numFmtId="0" fontId="19" fillId="0" borderId="99" xfId="28" applyNumberFormat="1" applyFont="1" applyFill="1" applyBorder="1" applyAlignment="1" applyProtection="1">
      <alignment horizontal="center" vertical="center"/>
    </xf>
    <xf numFmtId="1" fontId="19" fillId="0" borderId="100" xfId="28" applyNumberFormat="1" applyFont="1" applyFill="1" applyBorder="1" applyAlignment="1" applyProtection="1">
      <alignment horizontal="center" vertical="center"/>
    </xf>
    <xf numFmtId="3" fontId="19" fillId="0" borderId="100" xfId="28" applyNumberFormat="1" applyFont="1" applyFill="1" applyBorder="1" applyAlignment="1" applyProtection="1">
      <alignment horizontal="left" vertical="center" wrapText="1"/>
    </xf>
    <xf numFmtId="4" fontId="19" fillId="0" borderId="100" xfId="28" applyNumberFormat="1" applyFont="1" applyFill="1" applyBorder="1" applyAlignment="1" applyProtection="1">
      <alignment horizontal="right" vertical="center"/>
    </xf>
    <xf numFmtId="0" fontId="19" fillId="0" borderId="101" xfId="28" applyNumberFormat="1" applyFont="1" applyFill="1" applyBorder="1" applyAlignment="1" applyProtection="1">
      <alignment horizontal="center" vertical="center"/>
    </xf>
    <xf numFmtId="3" fontId="19" fillId="0" borderId="20" xfId="28" applyNumberFormat="1" applyFont="1" applyFill="1" applyBorder="1" applyAlignment="1" applyProtection="1">
      <alignment horizontal="left" vertical="center" wrapText="1"/>
    </xf>
    <xf numFmtId="4" fontId="19" fillId="0" borderId="11" xfId="28" applyNumberFormat="1" applyFont="1" applyFill="1" applyBorder="1" applyAlignment="1" applyProtection="1">
      <alignment horizontal="right" vertical="center"/>
    </xf>
    <xf numFmtId="0" fontId="19" fillId="0" borderId="98" xfId="28" applyNumberFormat="1" applyFont="1" applyFill="1" applyBorder="1" applyAlignment="1" applyProtection="1">
      <alignment horizontal="center" vertical="center"/>
    </xf>
    <xf numFmtId="1" fontId="19" fillId="0" borderId="98" xfId="28" applyNumberFormat="1" applyFont="1" applyFill="1" applyBorder="1" applyAlignment="1" applyProtection="1">
      <alignment horizontal="center" vertical="center"/>
    </xf>
    <xf numFmtId="4" fontId="19" fillId="0" borderId="98" xfId="28" applyNumberFormat="1" applyFont="1" applyFill="1" applyBorder="1" applyAlignment="1" applyProtection="1">
      <alignment horizontal="right" vertical="center"/>
    </xf>
    <xf numFmtId="0" fontId="22" fillId="0" borderId="102" xfId="28" applyNumberFormat="1" applyFont="1" applyFill="1" applyBorder="1" applyAlignment="1" applyProtection="1">
      <alignment horizontal="center" vertical="center"/>
    </xf>
    <xf numFmtId="0" fontId="22" fillId="0" borderId="99" xfId="28" applyNumberFormat="1" applyFont="1" applyFill="1" applyBorder="1" applyAlignment="1" applyProtection="1">
      <alignment horizontal="center" vertical="center"/>
    </xf>
    <xf numFmtId="1" fontId="19" fillId="0" borderId="103" xfId="28" applyNumberFormat="1" applyFont="1" applyFill="1" applyBorder="1" applyAlignment="1" applyProtection="1">
      <alignment horizontal="center" vertical="center"/>
    </xf>
    <xf numFmtId="3" fontId="19" fillId="0" borderId="104" xfId="28" applyNumberFormat="1" applyFont="1" applyFill="1" applyBorder="1" applyAlignment="1" applyProtection="1">
      <alignment horizontal="left" vertical="center" wrapText="1"/>
    </xf>
    <xf numFmtId="4" fontId="19" fillId="0" borderId="105" xfId="28" applyNumberFormat="1" applyFont="1" applyFill="1" applyBorder="1" applyAlignment="1" applyProtection="1">
      <alignment horizontal="right" vertical="center"/>
    </xf>
    <xf numFmtId="4" fontId="19" fillId="0" borderId="99" xfId="28" applyNumberFormat="1" applyFont="1" applyFill="1" applyBorder="1" applyAlignment="1" applyProtection="1">
      <alignment horizontal="right" vertical="center"/>
    </xf>
    <xf numFmtId="10" fontId="19" fillId="0" borderId="106" xfId="28" applyNumberFormat="1" applyFont="1" applyFill="1" applyBorder="1" applyAlignment="1" applyProtection="1">
      <alignment horizontal="center" vertical="center" wrapText="1"/>
    </xf>
    <xf numFmtId="10" fontId="27" fillId="0" borderId="24" xfId="28" applyNumberFormat="1" applyFont="1" applyFill="1" applyBorder="1" applyAlignment="1" applyProtection="1">
      <alignment horizontal="center" vertical="center" wrapText="1"/>
    </xf>
    <xf numFmtId="0" fontId="24" fillId="0" borderId="107" xfId="28" applyNumberFormat="1" applyFont="1" applyFill="1" applyBorder="1" applyAlignment="1" applyProtection="1">
      <alignment horizontal="center"/>
    </xf>
    <xf numFmtId="0" fontId="24" fillId="0" borderId="94" xfId="28" applyNumberFormat="1" applyFont="1" applyFill="1" applyBorder="1" applyAlignment="1" applyProtection="1">
      <alignment horizontal="left" vertical="center" wrapText="1"/>
    </xf>
    <xf numFmtId="4" fontId="19" fillId="0" borderId="94" xfId="28" applyNumberFormat="1" applyFont="1" applyFill="1" applyBorder="1" applyAlignment="1" applyProtection="1">
      <alignment horizontal="right" vertical="center"/>
    </xf>
    <xf numFmtId="10" fontId="19" fillId="0" borderId="108" xfId="28" applyNumberFormat="1" applyFont="1" applyFill="1" applyBorder="1" applyAlignment="1" applyProtection="1">
      <alignment horizontal="center" vertical="center" wrapText="1"/>
    </xf>
    <xf numFmtId="4" fontId="26" fillId="0" borderId="94" xfId="28" applyNumberFormat="1" applyFont="1" applyFill="1" applyBorder="1" applyAlignment="1" applyProtection="1">
      <alignment horizontal="right" vertical="center"/>
    </xf>
    <xf numFmtId="10" fontId="26" fillId="0" borderId="108" xfId="28" applyNumberFormat="1" applyFont="1" applyFill="1" applyBorder="1" applyAlignment="1" applyProtection="1">
      <alignment horizontal="center" vertical="center" wrapText="1"/>
    </xf>
    <xf numFmtId="0" fontId="34" fillId="0" borderId="74" xfId="28" applyNumberFormat="1" applyFont="1" applyFill="1" applyBorder="1" applyAlignment="1" applyProtection="1">
      <alignment horizontal="center"/>
    </xf>
    <xf numFmtId="0" fontId="34" fillId="0" borderId="33" xfId="28" applyNumberFormat="1" applyFont="1" applyFill="1" applyBorder="1" applyAlignment="1" applyProtection="1">
      <alignment horizontal="left" vertical="center" wrapText="1"/>
    </xf>
    <xf numFmtId="1" fontId="26" fillId="0" borderId="33" xfId="28" applyNumberFormat="1" applyFont="1" applyFill="1" applyBorder="1" applyAlignment="1" applyProtection="1">
      <alignment horizontal="center" vertical="center"/>
    </xf>
    <xf numFmtId="10" fontId="26" fillId="0" borderId="79" xfId="28" applyNumberFormat="1" applyFont="1" applyFill="1" applyBorder="1" applyAlignment="1" applyProtection="1">
      <alignment horizontal="center" vertical="center" wrapText="1"/>
    </xf>
    <xf numFmtId="4" fontId="26" fillId="0" borderId="96" xfId="28" applyNumberFormat="1" applyFont="1" applyFill="1" applyBorder="1" applyAlignment="1" applyProtection="1">
      <alignment horizontal="right" vertical="center"/>
    </xf>
    <xf numFmtId="0" fontId="32" fillId="0" borderId="33" xfId="0" applyNumberFormat="1" applyFont="1" applyFill="1" applyBorder="1" applyAlignment="1" applyProtection="1">
      <alignment horizontal="left" wrapText="1"/>
    </xf>
    <xf numFmtId="0" fontId="32" fillId="0" borderId="43" xfId="0" applyNumberFormat="1" applyFont="1" applyFill="1" applyBorder="1" applyAlignment="1" applyProtection="1">
      <alignment horizontal="left" wrapText="1"/>
    </xf>
    <xf numFmtId="0" fontId="34" fillId="0" borderId="84" xfId="28" applyNumberFormat="1" applyFont="1" applyFill="1" applyBorder="1" applyAlignment="1" applyProtection="1">
      <alignment horizontal="center"/>
    </xf>
    <xf numFmtId="0" fontId="34" fillId="0" borderId="43" xfId="28" applyNumberFormat="1" applyFont="1" applyFill="1" applyBorder="1" applyAlignment="1" applyProtection="1">
      <alignment horizontal="center" vertical="center" wrapText="1"/>
    </xf>
    <xf numFmtId="1" fontId="26" fillId="0" borderId="43" xfId="28" applyNumberFormat="1" applyFont="1" applyFill="1" applyBorder="1" applyAlignment="1" applyProtection="1">
      <alignment horizontal="center" vertical="center"/>
    </xf>
    <xf numFmtId="0" fontId="24" fillId="0" borderId="24" xfId="28" applyNumberFormat="1" applyFont="1" applyFill="1" applyBorder="1" applyAlignment="1" applyProtection="1">
      <alignment horizontal="left" vertical="center" wrapText="1"/>
    </xf>
    <xf numFmtId="3" fontId="19" fillId="0" borderId="43" xfId="28" applyNumberFormat="1" applyFont="1" applyFill="1" applyBorder="1" applyAlignment="1" applyProtection="1">
      <alignment horizontal="left" vertical="center"/>
    </xf>
    <xf numFmtId="0" fontId="24" fillId="0" borderId="84" xfId="28" applyNumberFormat="1" applyFont="1" applyFill="1" applyBorder="1" applyAlignment="1" applyProtection="1">
      <alignment horizontal="center"/>
    </xf>
    <xf numFmtId="4" fontId="19" fillId="0" borderId="43" xfId="28" applyNumberFormat="1" applyFont="1" applyFill="1" applyBorder="1" applyAlignment="1" applyProtection="1">
      <alignment horizontal="right" vertical="center"/>
    </xf>
    <xf numFmtId="0" fontId="20" fillId="0" borderId="107" xfId="28" applyNumberFormat="1" applyFont="1" applyFill="1" applyBorder="1" applyAlignment="1" applyProtection="1">
      <alignment horizontal="center"/>
    </xf>
    <xf numFmtId="0" fontId="20" fillId="0" borderId="94" xfId="28" applyNumberFormat="1" applyFont="1" applyFill="1" applyBorder="1" applyAlignment="1" applyProtection="1">
      <alignment horizontal="center" vertical="center" wrapText="1"/>
    </xf>
    <xf numFmtId="4" fontId="27" fillId="0" borderId="94" xfId="28" applyNumberFormat="1" applyFont="1" applyFill="1" applyBorder="1" applyAlignment="1" applyProtection="1">
      <alignment horizontal="right" vertical="center"/>
    </xf>
    <xf numFmtId="0" fontId="32" fillId="27" borderId="74" xfId="0" applyNumberFormat="1" applyFont="1" applyFill="1" applyBorder="1" applyAlignment="1" applyProtection="1">
      <alignment horizontal="center" wrapText="1"/>
    </xf>
    <xf numFmtId="0" fontId="32" fillId="27" borderId="33" xfId="0" applyNumberFormat="1" applyFont="1" applyFill="1" applyBorder="1" applyAlignment="1" applyProtection="1">
      <alignment horizontal="center"/>
    </xf>
    <xf numFmtId="0" fontId="30" fillId="27" borderId="84" xfId="0" applyNumberFormat="1" applyFont="1" applyFill="1" applyBorder="1" applyAlignment="1" applyProtection="1">
      <alignment horizontal="center" wrapText="1"/>
    </xf>
    <xf numFmtId="0" fontId="32" fillId="27" borderId="43" xfId="0" applyNumberFormat="1" applyFont="1" applyFill="1" applyBorder="1" applyAlignment="1" applyProtection="1">
      <alignment horizontal="center"/>
    </xf>
    <xf numFmtId="0" fontId="30" fillId="27" borderId="43" xfId="0" applyNumberFormat="1" applyFont="1" applyFill="1" applyBorder="1" applyAlignment="1" applyProtection="1">
      <alignment horizontal="center" vertical="center" wrapText="1"/>
    </xf>
    <xf numFmtId="0" fontId="32" fillId="27" borderId="33" xfId="0" applyNumberFormat="1" applyFont="1" applyFill="1" applyBorder="1" applyAlignment="1" applyProtection="1">
      <alignment horizontal="center" vertical="center" wrapText="1"/>
    </xf>
    <xf numFmtId="4" fontId="22" fillId="0" borderId="33" xfId="28" applyNumberFormat="1" applyFont="1" applyFill="1" applyBorder="1" applyAlignment="1" applyProtection="1">
      <alignment horizontal="right" vertical="center"/>
    </xf>
    <xf numFmtId="10" fontId="22" fillId="0" borderId="79" xfId="28" applyNumberFormat="1" applyFont="1" applyFill="1" applyBorder="1" applyAlignment="1" applyProtection="1">
      <alignment horizontal="center" vertical="center" wrapText="1"/>
    </xf>
    <xf numFmtId="0" fontId="32" fillId="27" borderId="96" xfId="0" applyNumberFormat="1" applyFont="1" applyFill="1" applyBorder="1" applyAlignment="1" applyProtection="1">
      <alignment horizontal="left" wrapText="1"/>
    </xf>
    <xf numFmtId="0" fontId="22" fillId="25" borderId="109" xfId="28" applyNumberFormat="1" applyFont="1" applyFill="1" applyBorder="1" applyAlignment="1" applyProtection="1">
      <alignment horizontal="center" vertical="center"/>
    </xf>
    <xf numFmtId="0" fontId="22" fillId="25" borderId="96" xfId="28" applyNumberFormat="1" applyFont="1" applyFill="1" applyBorder="1" applyAlignment="1" applyProtection="1">
      <alignment horizontal="center" vertical="center"/>
    </xf>
    <xf numFmtId="1" fontId="22" fillId="25" borderId="96" xfId="28" applyNumberFormat="1" applyFont="1" applyFill="1" applyBorder="1" applyAlignment="1" applyProtection="1">
      <alignment horizontal="center" vertical="center"/>
    </xf>
    <xf numFmtId="3" fontId="22" fillId="25" borderId="96" xfId="28" applyNumberFormat="1" applyFont="1" applyFill="1" applyBorder="1" applyAlignment="1" applyProtection="1">
      <alignment horizontal="left" vertical="center" wrapText="1"/>
    </xf>
    <xf numFmtId="4" fontId="22" fillId="25" borderId="96" xfId="28" applyNumberFormat="1" applyFont="1" applyFill="1" applyBorder="1" applyAlignment="1" applyProtection="1">
      <alignment horizontal="right" vertical="center"/>
    </xf>
    <xf numFmtId="10" fontId="22" fillId="25" borderId="110" xfId="28" applyNumberFormat="1" applyFont="1" applyFill="1" applyBorder="1" applyAlignment="1" applyProtection="1">
      <alignment horizontal="center" vertical="center" wrapText="1"/>
    </xf>
    <xf numFmtId="10" fontId="22" fillId="25" borderId="69" xfId="28" applyNumberFormat="1" applyFont="1" applyFill="1" applyBorder="1" applyAlignment="1" applyProtection="1">
      <alignment horizontal="center" vertical="center" wrapText="1"/>
    </xf>
    <xf numFmtId="10" fontId="19" fillId="0" borderId="85" xfId="28" applyNumberFormat="1" applyFont="1" applyFill="1" applyBorder="1" applyAlignment="1" applyProtection="1">
      <alignment horizontal="center"/>
    </xf>
    <xf numFmtId="0" fontId="32" fillId="24" borderId="74" xfId="0" applyNumberFormat="1" applyFont="1" applyFill="1" applyBorder="1" applyAlignment="1" applyProtection="1">
      <alignment horizontal="center" vertical="center"/>
    </xf>
    <xf numFmtId="0" fontId="32" fillId="24" borderId="33" xfId="0" applyNumberFormat="1" applyFont="1" applyFill="1" applyBorder="1" applyAlignment="1" applyProtection="1">
      <alignment horizontal="center" vertical="center"/>
    </xf>
    <xf numFmtId="0" fontId="30" fillId="24" borderId="33" xfId="0" applyNumberFormat="1" applyFont="1" applyFill="1" applyBorder="1" applyAlignment="1" applyProtection="1">
      <alignment horizontal="center" vertical="center" wrapText="1"/>
    </xf>
    <xf numFmtId="0" fontId="32" fillId="24" borderId="43" xfId="0" applyNumberFormat="1" applyFont="1" applyFill="1" applyBorder="1" applyAlignment="1" applyProtection="1">
      <alignment horizontal="center" vertical="center"/>
    </xf>
    <xf numFmtId="0" fontId="30" fillId="24" borderId="43" xfId="0" applyNumberFormat="1" applyFont="1" applyFill="1" applyBorder="1" applyAlignment="1" applyProtection="1">
      <alignment horizontal="center" vertical="center" wrapText="1"/>
    </xf>
    <xf numFmtId="0" fontId="32" fillId="24" borderId="94" xfId="0" applyNumberFormat="1" applyFont="1" applyFill="1" applyBorder="1" applyAlignment="1" applyProtection="1">
      <alignment horizontal="center" vertical="center"/>
    </xf>
    <xf numFmtId="0" fontId="30" fillId="24" borderId="94" xfId="0" applyNumberFormat="1" applyFont="1" applyFill="1" applyBorder="1" applyAlignment="1" applyProtection="1">
      <alignment horizontal="center" vertical="center" wrapText="1"/>
    </xf>
    <xf numFmtId="0" fontId="32" fillId="24" borderId="104" xfId="0" applyNumberFormat="1" applyFont="1" applyFill="1" applyBorder="1" applyAlignment="1" applyProtection="1">
      <alignment horizontal="center" vertical="center"/>
    </xf>
    <xf numFmtId="0" fontId="30" fillId="24" borderId="104" xfId="0" applyNumberFormat="1" applyFont="1" applyFill="1" applyBorder="1" applyAlignment="1" applyProtection="1">
      <alignment horizontal="center" vertical="center" wrapText="1"/>
    </xf>
    <xf numFmtId="10" fontId="27" fillId="0" borderId="108" xfId="28" applyNumberFormat="1" applyFont="1" applyFill="1" applyBorder="1" applyAlignment="1" applyProtection="1">
      <alignment horizontal="center" vertical="center" wrapText="1"/>
    </xf>
    <xf numFmtId="0" fontId="22" fillId="0" borderId="111" xfId="28" applyNumberFormat="1" applyFont="1" applyFill="1" applyBorder="1" applyAlignment="1" applyProtection="1">
      <alignment horizontal="center" vertical="center"/>
    </xf>
    <xf numFmtId="0" fontId="22" fillId="0" borderId="112" xfId="28" applyNumberFormat="1" applyFont="1" applyFill="1" applyBorder="1" applyAlignment="1" applyProtection="1">
      <alignment horizontal="center" vertical="center"/>
    </xf>
    <xf numFmtId="1" fontId="19" fillId="0" borderId="113" xfId="28" applyNumberFormat="1" applyFont="1" applyFill="1" applyBorder="1" applyAlignment="1" applyProtection="1">
      <alignment horizontal="center" vertical="center"/>
    </xf>
    <xf numFmtId="0" fontId="30" fillId="0" borderId="114" xfId="0" applyFont="1" applyBorder="1" applyAlignment="1">
      <alignment horizontal="left" vertical="center"/>
    </xf>
    <xf numFmtId="4" fontId="19" fillId="0" borderId="113" xfId="28" applyNumberFormat="1" applyFont="1" applyFill="1" applyBorder="1" applyAlignment="1" applyProtection="1">
      <alignment horizontal="right" vertical="center"/>
    </xf>
    <xf numFmtId="10" fontId="19" fillId="0" borderId="115" xfId="28" applyNumberFormat="1" applyFont="1" applyFill="1" applyBorder="1" applyAlignment="1" applyProtection="1">
      <alignment horizontal="center" vertical="center" wrapText="1"/>
    </xf>
    <xf numFmtId="1" fontId="19" fillId="0" borderId="24" xfId="28" applyNumberFormat="1" applyFont="1" applyFill="1" applyBorder="1" applyAlignment="1" applyProtection="1">
      <alignment horizontal="left" vertical="center"/>
    </xf>
    <xf numFmtId="0" fontId="30" fillId="0" borderId="89" xfId="0" applyFont="1" applyBorder="1" applyAlignment="1">
      <alignment horizontal="left" vertical="center" wrapText="1"/>
    </xf>
    <xf numFmtId="0" fontId="30" fillId="0" borderId="113" xfId="0" applyFont="1" applyBorder="1" applyAlignment="1">
      <alignment horizontal="left" vertical="center" wrapText="1"/>
    </xf>
    <xf numFmtId="0" fontId="29" fillId="0" borderId="36" xfId="0" applyFont="1" applyBorder="1" applyAlignment="1">
      <alignment horizontal="left" vertical="center" wrapText="1"/>
    </xf>
    <xf numFmtId="3" fontId="19" fillId="0" borderId="116" xfId="28" applyNumberFormat="1" applyFont="1" applyFill="1" applyBorder="1" applyAlignment="1" applyProtection="1">
      <alignment horizontal="left" vertical="center" wrapText="1"/>
    </xf>
    <xf numFmtId="0" fontId="26" fillId="0" borderId="34" xfId="28" applyNumberFormat="1" applyFont="1" applyFill="1" applyBorder="1" applyAlignment="1" applyProtection="1">
      <alignment horizontal="center" vertical="center" wrapText="1"/>
    </xf>
    <xf numFmtId="0" fontId="31" fillId="0" borderId="97" xfId="0" applyFont="1" applyBorder="1" applyAlignment="1">
      <alignment horizontal="left" vertical="center" wrapText="1"/>
    </xf>
    <xf numFmtId="4" fontId="27" fillId="0" borderId="37" xfId="28" applyNumberFormat="1" applyFont="1" applyFill="1" applyBorder="1" applyAlignment="1" applyProtection="1">
      <alignment horizontal="right" vertical="center" wrapText="1"/>
    </xf>
    <xf numFmtId="10" fontId="27" fillId="0" borderId="95" xfId="28" applyNumberFormat="1" applyFont="1" applyFill="1" applyBorder="1" applyAlignment="1" applyProtection="1">
      <alignment horizontal="center" vertical="center" wrapText="1"/>
    </xf>
    <xf numFmtId="1" fontId="19" fillId="0" borderId="35" xfId="28" applyNumberFormat="1" applyFont="1" applyFill="1" applyBorder="1" applyAlignment="1" applyProtection="1">
      <alignment horizontal="center" vertical="center" wrapText="1"/>
    </xf>
    <xf numFmtId="0" fontId="31" fillId="0" borderId="117" xfId="0" applyFont="1" applyBorder="1" applyAlignment="1">
      <alignment horizontal="left" vertical="center" wrapText="1"/>
    </xf>
    <xf numFmtId="4" fontId="27" fillId="0" borderId="35" xfId="28" applyNumberFormat="1" applyFont="1" applyFill="1" applyBorder="1" applyAlignment="1" applyProtection="1">
      <alignment horizontal="right" vertical="center" wrapText="1"/>
    </xf>
    <xf numFmtId="10" fontId="27" fillId="0" borderId="118" xfId="28" applyNumberFormat="1" applyFont="1" applyFill="1" applyBorder="1" applyAlignment="1" applyProtection="1">
      <alignment horizontal="center" vertical="center" wrapText="1"/>
    </xf>
    <xf numFmtId="3" fontId="27" fillId="0" borderId="11" xfId="28" applyNumberFormat="1" applyFont="1" applyFill="1" applyBorder="1" applyAlignment="1" applyProtection="1">
      <alignment horizontal="left" vertical="center" wrapText="1"/>
    </xf>
    <xf numFmtId="3" fontId="22" fillId="25" borderId="32" xfId="28" applyNumberFormat="1" applyFont="1" applyFill="1" applyBorder="1" applyAlignment="1" applyProtection="1">
      <alignment horizontal="left" vertical="center" wrapText="1"/>
    </xf>
    <xf numFmtId="4" fontId="22" fillId="25" borderId="26" xfId="28" applyNumberFormat="1" applyFont="1" applyFill="1" applyBorder="1" applyAlignment="1" applyProtection="1">
      <alignment horizontal="right" vertical="center"/>
    </xf>
    <xf numFmtId="0" fontId="22" fillId="0" borderId="104" xfId="28" applyNumberFormat="1" applyFont="1" applyFill="1" applyBorder="1" applyAlignment="1" applyProtection="1">
      <alignment horizontal="center"/>
    </xf>
    <xf numFmtId="0" fontId="22" fillId="0" borderId="119" xfId="28" applyNumberFormat="1" applyFont="1" applyFill="1" applyBorder="1" applyAlignment="1" applyProtection="1">
      <alignment horizontal="center"/>
    </xf>
    <xf numFmtId="0" fontId="22" fillId="0" borderId="24" xfId="28" applyNumberFormat="1" applyFont="1" applyFill="1" applyBorder="1" applyAlignment="1" applyProtection="1">
      <alignment horizontal="center"/>
    </xf>
    <xf numFmtId="49" fontId="19" fillId="0" borderId="13" xfId="28" applyNumberFormat="1" applyFont="1" applyFill="1" applyBorder="1" applyAlignment="1" applyProtection="1">
      <alignment horizontal="center" vertical="center"/>
    </xf>
    <xf numFmtId="3" fontId="26" fillId="0" borderId="93" xfId="28" applyNumberFormat="1" applyFont="1" applyFill="1" applyBorder="1" applyAlignment="1" applyProtection="1">
      <alignment horizontal="left" vertical="center" wrapText="1"/>
    </xf>
    <xf numFmtId="4" fontId="26" fillId="0" borderId="93" xfId="28" applyNumberFormat="1" applyFont="1" applyFill="1" applyBorder="1" applyAlignment="1" applyProtection="1"/>
    <xf numFmtId="10" fontId="26" fillId="0" borderId="93" xfId="28" applyNumberFormat="1" applyFont="1" applyFill="1" applyBorder="1" applyAlignment="1" applyProtection="1">
      <alignment horizontal="center" vertical="center" wrapText="1"/>
    </xf>
    <xf numFmtId="0" fontId="22" fillId="0" borderId="104" xfId="28" applyNumberFormat="1" applyFont="1" applyFill="1" applyBorder="1" applyAlignment="1" applyProtection="1">
      <alignment horizontal="center" vertical="center" wrapText="1"/>
    </xf>
    <xf numFmtId="49" fontId="19" fillId="0" borderId="104" xfId="28" applyNumberFormat="1" applyFont="1" applyFill="1" applyBorder="1" applyAlignment="1" applyProtection="1">
      <alignment horizontal="center"/>
    </xf>
    <xf numFmtId="3" fontId="19" fillId="0" borderId="103" xfId="28" applyNumberFormat="1" applyFont="1" applyFill="1" applyBorder="1" applyAlignment="1" applyProtection="1">
      <alignment horizontal="left" vertical="center"/>
    </xf>
    <xf numFmtId="4" fontId="19" fillId="0" borderId="120" xfId="28" applyNumberFormat="1" applyFont="1" applyFill="1" applyBorder="1" applyAlignment="1" applyProtection="1"/>
    <xf numFmtId="10" fontId="19" fillId="0" borderId="120" xfId="28" applyNumberFormat="1" applyFont="1" applyFill="1" applyBorder="1" applyAlignment="1" applyProtection="1">
      <alignment horizontal="center" vertical="center" wrapText="1"/>
    </xf>
    <xf numFmtId="0" fontId="22" fillId="25" borderId="32" xfId="28" applyNumberFormat="1" applyFont="1" applyFill="1" applyBorder="1" applyAlignment="1" applyProtection="1">
      <alignment horizontal="center" vertical="center"/>
    </xf>
    <xf numFmtId="1" fontId="22" fillId="25" borderId="122" xfId="28" applyNumberFormat="1" applyFont="1" applyFill="1" applyBorder="1" applyAlignment="1" applyProtection="1">
      <alignment horizontal="center" vertical="center"/>
    </xf>
    <xf numFmtId="0" fontId="20" fillId="0" borderId="123" xfId="28" applyNumberFormat="1" applyFont="1" applyFill="1" applyBorder="1" applyAlignment="1" applyProtection="1"/>
    <xf numFmtId="0" fontId="22" fillId="0" borderId="120" xfId="28" applyNumberFormat="1" applyFont="1" applyFill="1" applyBorder="1" applyAlignment="1" applyProtection="1">
      <alignment horizontal="center" vertical="center"/>
    </xf>
    <xf numFmtId="0" fontId="19" fillId="0" borderId="120" xfId="28" applyNumberFormat="1" applyFont="1" applyFill="1" applyBorder="1" applyAlignment="1" applyProtection="1">
      <alignment horizontal="center" vertical="center"/>
    </xf>
    <xf numFmtId="1" fontId="19" fillId="0" borderId="120" xfId="28" applyNumberFormat="1" applyFont="1" applyFill="1" applyBorder="1" applyAlignment="1" applyProtection="1">
      <alignment horizontal="center" vertical="center"/>
    </xf>
    <xf numFmtId="4" fontId="19" fillId="0" borderId="104" xfId="28" applyNumberFormat="1" applyFont="1" applyFill="1" applyBorder="1" applyAlignment="1" applyProtection="1">
      <alignment horizontal="right" vertical="center"/>
    </xf>
    <xf numFmtId="10" fontId="19" fillId="0" borderId="104" xfId="28" applyNumberFormat="1" applyFont="1" applyFill="1" applyBorder="1" applyAlignment="1" applyProtection="1">
      <alignment horizontal="center" vertical="center" wrapText="1"/>
    </xf>
    <xf numFmtId="10" fontId="26" fillId="0" borderId="43" xfId="28" applyNumberFormat="1" applyFont="1" applyFill="1" applyBorder="1" applyAlignment="1" applyProtection="1">
      <alignment horizontal="center" vertical="center" wrapText="1"/>
    </xf>
    <xf numFmtId="0" fontId="19" fillId="0" borderId="33" xfId="28" applyNumberFormat="1" applyFont="1" applyFill="1" applyBorder="1" applyAlignment="1" applyProtection="1">
      <alignment horizontal="center" vertical="center"/>
    </xf>
    <xf numFmtId="0" fontId="19" fillId="0" borderId="94" xfId="28" applyNumberFormat="1" applyFont="1" applyFill="1" applyBorder="1" applyAlignment="1" applyProtection="1">
      <alignment horizontal="center" vertical="center"/>
    </xf>
    <xf numFmtId="10" fontId="19" fillId="0" borderId="94" xfId="28" applyNumberFormat="1" applyFont="1" applyFill="1" applyBorder="1" applyAlignment="1" applyProtection="1">
      <alignment horizontal="center" vertical="center" wrapText="1"/>
    </xf>
    <xf numFmtId="4" fontId="22" fillId="25" borderId="121" xfId="28" applyNumberFormat="1" applyFont="1" applyFill="1" applyBorder="1" applyAlignment="1" applyProtection="1">
      <alignment horizontal="right" vertical="center"/>
    </xf>
    <xf numFmtId="4" fontId="22" fillId="25" borderId="124" xfId="28" applyNumberFormat="1" applyFont="1" applyFill="1" applyBorder="1" applyAlignment="1" applyProtection="1">
      <alignment horizontal="right" vertical="center"/>
    </xf>
    <xf numFmtId="3" fontId="26" fillId="0" borderId="94" xfId="0" applyNumberFormat="1" applyFont="1" applyFill="1" applyBorder="1" applyAlignment="1" applyProtection="1">
      <alignment horizontal="left" vertical="center" wrapText="1"/>
    </xf>
    <xf numFmtId="0" fontId="26" fillId="0" borderId="24" xfId="44" applyNumberFormat="1" applyFont="1" applyFill="1" applyBorder="1" applyAlignment="1" applyProtection="1">
      <alignment horizontal="left" vertical="center" wrapText="1"/>
    </xf>
    <xf numFmtId="0" fontId="35" fillId="0" borderId="24" xfId="0" applyFont="1" applyBorder="1"/>
    <xf numFmtId="0" fontId="35" fillId="30" borderId="33" xfId="0" applyFont="1" applyFill="1" applyBorder="1"/>
    <xf numFmtId="0" fontId="22" fillId="0" borderId="120" xfId="28" applyNumberFormat="1" applyFont="1" applyFill="1" applyBorder="1" applyAlignment="1" applyProtection="1">
      <alignment horizontal="center" vertical="center" wrapText="1"/>
    </xf>
    <xf numFmtId="3" fontId="19" fillId="0" borderId="120" xfId="28" applyNumberFormat="1" applyFont="1" applyFill="1" applyBorder="1" applyAlignment="1" applyProtection="1">
      <alignment horizontal="left" vertical="center" wrapText="1"/>
    </xf>
    <xf numFmtId="4" fontId="27" fillId="0" borderId="120" xfId="28" applyNumberFormat="1" applyFont="1" applyFill="1" applyBorder="1" applyAlignment="1" applyProtection="1">
      <alignment horizontal="right" vertical="center"/>
    </xf>
    <xf numFmtId="10" fontId="27" fillId="0" borderId="120" xfId="28" applyNumberFormat="1" applyFont="1" applyFill="1" applyBorder="1" applyAlignment="1" applyProtection="1">
      <alignment horizontal="center" vertical="center" wrapText="1"/>
    </xf>
    <xf numFmtId="0" fontId="22" fillId="0" borderId="33" xfId="28" applyNumberFormat="1" applyFont="1" applyFill="1" applyBorder="1" applyAlignment="1" applyProtection="1">
      <alignment horizontal="center" vertical="center" wrapText="1"/>
    </xf>
    <xf numFmtId="3" fontId="26" fillId="0" borderId="33" xfId="0" applyNumberFormat="1" applyFont="1" applyFill="1" applyBorder="1" applyAlignment="1" applyProtection="1">
      <alignment vertical="center" wrapText="1"/>
    </xf>
    <xf numFmtId="3" fontId="26" fillId="0" borderId="96" xfId="0" applyNumberFormat="1" applyFont="1" applyFill="1" applyBorder="1" applyAlignment="1" applyProtection="1">
      <alignment vertical="center"/>
    </xf>
    <xf numFmtId="0" fontId="22" fillId="0" borderId="96" xfId="28" applyNumberFormat="1" applyFont="1" applyFill="1" applyBorder="1" applyAlignment="1" applyProtection="1">
      <alignment horizontal="center" vertical="center" wrapText="1"/>
    </xf>
    <xf numFmtId="10" fontId="27" fillId="0" borderId="94" xfId="28" applyNumberFormat="1" applyFont="1" applyFill="1" applyBorder="1" applyAlignment="1" applyProtection="1">
      <alignment horizontal="center" vertical="center" wrapText="1"/>
    </xf>
    <xf numFmtId="0" fontId="22" fillId="25" borderId="26" xfId="28" applyNumberFormat="1" applyFont="1" applyFill="1" applyBorder="1" applyAlignment="1" applyProtection="1">
      <alignment horizontal="center" vertical="center" wrapText="1"/>
    </xf>
    <xf numFmtId="4" fontId="26" fillId="29" borderId="87" xfId="28" applyNumberFormat="1" applyFont="1" applyFill="1" applyBorder="1" applyAlignment="1" applyProtection="1"/>
    <xf numFmtId="10" fontId="26" fillId="29" borderId="28" xfId="43" applyNumberFormat="1" applyFont="1" applyFill="1" applyBorder="1" applyAlignment="1" applyProtection="1">
      <alignment horizontal="center"/>
    </xf>
    <xf numFmtId="3" fontId="33" fillId="29" borderId="74" xfId="0" applyNumberFormat="1" applyFont="1" applyFill="1" applyBorder="1" applyAlignment="1" applyProtection="1">
      <alignment horizontal="center"/>
    </xf>
    <xf numFmtId="3" fontId="33" fillId="29" borderId="33" xfId="0" applyNumberFormat="1" applyFont="1" applyFill="1" applyBorder="1" applyAlignment="1" applyProtection="1">
      <alignment horizontal="center"/>
    </xf>
    <xf numFmtId="3" fontId="33" fillId="29" borderId="79" xfId="0" applyNumberFormat="1" applyFont="1" applyFill="1" applyBorder="1" applyAlignment="1" applyProtection="1">
      <alignment horizontal="center"/>
    </xf>
    <xf numFmtId="0" fontId="33" fillId="0" borderId="0" xfId="28" applyNumberFormat="1" applyFont="1" applyFill="1" applyBorder="1" applyAlignment="1" applyProtection="1">
      <alignment horizontal="center"/>
    </xf>
    <xf numFmtId="3" fontId="21" fillId="0" borderId="0" xfId="28" applyNumberFormat="1" applyFont="1" applyFill="1" applyBorder="1" applyAlignment="1" applyProtection="1">
      <alignment horizontal="center" vertical="center" wrapText="1"/>
    </xf>
    <xf numFmtId="3" fontId="21" fillId="0" borderId="40" xfId="28" applyNumberFormat="1" applyFont="1" applyFill="1" applyBorder="1" applyAlignment="1" applyProtection="1">
      <alignment horizontal="center" vertical="center" wrapText="1"/>
    </xf>
    <xf numFmtId="0" fontId="21" fillId="25" borderId="81" xfId="28" applyNumberFormat="1" applyFont="1" applyFill="1" applyBorder="1" applyAlignment="1" applyProtection="1">
      <alignment horizontal="center" vertical="center"/>
    </xf>
    <xf numFmtId="0" fontId="21" fillId="25" borderId="0" xfId="28" applyNumberFormat="1" applyFont="1" applyFill="1" applyBorder="1" applyAlignment="1" applyProtection="1">
      <alignment horizontal="center" vertical="center"/>
    </xf>
    <xf numFmtId="0" fontId="21" fillId="25" borderId="61" xfId="28" applyNumberFormat="1" applyFont="1" applyFill="1" applyBorder="1" applyAlignment="1" applyProtection="1">
      <alignment horizontal="center" vertical="center"/>
    </xf>
    <xf numFmtId="3" fontId="21" fillId="20" borderId="82" xfId="28" applyNumberFormat="1" applyFont="1" applyFill="1" applyBorder="1" applyAlignment="1" applyProtection="1">
      <alignment horizontal="center" vertical="center"/>
    </xf>
    <xf numFmtId="3" fontId="21" fillId="20" borderId="72" xfId="28" applyNumberFormat="1" applyFont="1" applyFill="1" applyBorder="1" applyAlignment="1" applyProtection="1">
      <alignment horizontal="center" vertical="center"/>
    </xf>
    <xf numFmtId="3" fontId="21" fillId="20" borderId="83" xfId="28" applyNumberFormat="1" applyFont="1" applyFill="1" applyBorder="1" applyAlignment="1" applyProtection="1">
      <alignment horizontal="center" vertical="center"/>
    </xf>
    <xf numFmtId="3" fontId="21" fillId="28" borderId="77" xfId="28" applyNumberFormat="1" applyFont="1" applyFill="1" applyBorder="1" applyAlignment="1" applyProtection="1">
      <alignment horizontal="center" vertical="center"/>
    </xf>
    <xf numFmtId="3" fontId="21" fillId="28" borderId="78" xfId="28" applyNumberFormat="1" applyFont="1" applyFill="1" applyBorder="1" applyAlignment="1" applyProtection="1">
      <alignment horizontal="center" vertical="center"/>
    </xf>
    <xf numFmtId="0" fontId="37" fillId="0" borderId="0" xfId="28" applyNumberFormat="1" applyFont="1" applyFill="1" applyBorder="1" applyAlignment="1" applyProtection="1">
      <alignment horizontal="center"/>
    </xf>
  </cellXfs>
  <cellStyles count="45">
    <cellStyle name="20% - akcent 1" xfId="1" builtinId="30" customBuiltin="1"/>
    <cellStyle name="20% - akcent 2" xfId="2" builtinId="34" customBuiltin="1"/>
    <cellStyle name="20% - akcent 3" xfId="3" builtinId="38" customBuiltin="1"/>
    <cellStyle name="20% - akcent 4" xfId="4" builtinId="42" customBuiltin="1"/>
    <cellStyle name="20% - akcent 5" xfId="5" builtinId="46" customBuiltin="1"/>
    <cellStyle name="20% - akcent 6" xfId="6" builtinId="50" customBuiltin="1"/>
    <cellStyle name="40% - akcent 1" xfId="7" builtinId="31" customBuiltin="1"/>
    <cellStyle name="40% - akcent 2" xfId="8" builtinId="35" customBuiltin="1"/>
    <cellStyle name="40% - akcent 3" xfId="9" builtinId="39" customBuiltin="1"/>
    <cellStyle name="40% - akcent 4" xfId="10" builtinId="43" customBuiltin="1"/>
    <cellStyle name="40% - akcent 5" xfId="11" builtinId="47" customBuiltin="1"/>
    <cellStyle name="40% - akcent 6" xfId="12" builtinId="51" customBuiltin="1"/>
    <cellStyle name="60% - akcent 1" xfId="13" builtinId="32" customBuiltin="1"/>
    <cellStyle name="60% - akcent 2" xfId="14" builtinId="36" customBuiltin="1"/>
    <cellStyle name="60% - akcent 3" xfId="15" builtinId="40" customBuiltin="1"/>
    <cellStyle name="60% - akcent 4" xfId="16" builtinId="44" customBuiltin="1"/>
    <cellStyle name="60% - akcent 5" xfId="17" builtinId="48" customBuiltin="1"/>
    <cellStyle name="60% -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e" xfId="27" builtinId="26" customBuiltin="1"/>
    <cellStyle name="Excel Built-in Normal" xfId="28"/>
    <cellStyle name="Komórka połączona" xfId="29" builtinId="24" customBuiltin="1"/>
    <cellStyle name="Komórka zaznaczona" xfId="30" builtinId="23" customBuiltin="1"/>
    <cellStyle name="Nagłówek 1" xfId="31" builtinId="16" customBuiltin="1"/>
    <cellStyle name="Nagłówek 2" xfId="32" builtinId="17" customBuiltin="1"/>
    <cellStyle name="Nagłówek 3" xfId="33" builtinId="18" customBuiltin="1"/>
    <cellStyle name="Nagłówek 4" xfId="34" builtinId="19" customBuiltin="1"/>
    <cellStyle name="Neutralne" xfId="35" builtinId="28" customBuiltin="1"/>
    <cellStyle name="Normalny" xfId="0" builtinId="0"/>
    <cellStyle name="Normalny 2" xfId="44"/>
    <cellStyle name="Obliczenia" xfId="36" builtinId="22" customBuiltin="1"/>
    <cellStyle name="Procentowy" xfId="43" builtinId="5"/>
    <cellStyle name="Suma" xfId="37" builtinId="25" customBuiltin="1"/>
    <cellStyle name="Tekst objaśnienia" xfId="38" builtinId="53" customBuiltin="1"/>
    <cellStyle name="Tekst ostrzeżenia" xfId="39" builtinId="11" customBuiltin="1"/>
    <cellStyle name="Tytuł" xfId="40" builtinId="15" customBuiltin="1"/>
    <cellStyle name="Uwaga" xfId="41" builtinId="10" customBuiltin="1"/>
    <cellStyle name="Złe" xfId="42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8"/>
  <sheetViews>
    <sheetView tabSelected="1" view="pageBreakPreview" zoomScaleNormal="80" zoomScaleSheetLayoutView="100" workbookViewId="0">
      <selection activeCell="F2" sqref="F2:G2"/>
    </sheetView>
  </sheetViews>
  <sheetFormatPr defaultColWidth="10" defaultRowHeight="12.75"/>
  <cols>
    <col min="1" max="1" width="7" style="1" customWidth="1"/>
    <col min="2" max="2" width="7.7109375" style="2" bestFit="1" customWidth="1"/>
    <col min="3" max="3" width="5.42578125" style="3" bestFit="1" customWidth="1"/>
    <col min="4" max="4" width="54.42578125" style="4" customWidth="1"/>
    <col min="5" max="6" width="12.28515625" style="5" bestFit="1" customWidth="1"/>
    <col min="7" max="7" width="17.85546875" style="6" customWidth="1"/>
    <col min="8" max="8" width="82.85546875" style="6" hidden="1" customWidth="1"/>
    <col min="9" max="18" width="82.85546875" style="6" customWidth="1"/>
    <col min="19" max="16384" width="10" style="6"/>
  </cols>
  <sheetData>
    <row r="1" spans="1:7" ht="15.75">
      <c r="E1" s="7"/>
      <c r="F1" s="508" t="s">
        <v>217</v>
      </c>
      <c r="G1" s="508"/>
    </row>
    <row r="2" spans="1:7" ht="15.75">
      <c r="A2" s="8"/>
      <c r="B2" s="9"/>
      <c r="C2" s="10"/>
      <c r="D2" s="11"/>
      <c r="E2" s="12"/>
      <c r="F2" s="519"/>
      <c r="G2" s="519"/>
    </row>
    <row r="3" spans="1:7" ht="22.9" customHeight="1">
      <c r="A3" s="509" t="s">
        <v>190</v>
      </c>
      <c r="B3" s="509"/>
      <c r="C3" s="509"/>
      <c r="D3" s="509"/>
      <c r="E3" s="509"/>
      <c r="F3" s="509"/>
      <c r="G3" s="509"/>
    </row>
    <row r="4" spans="1:7" ht="4.5" customHeight="1" thickBot="1">
      <c r="A4" s="510"/>
      <c r="B4" s="510"/>
      <c r="C4" s="510"/>
      <c r="D4" s="510"/>
      <c r="E4" s="510"/>
      <c r="F4" s="510"/>
      <c r="G4" s="509"/>
    </row>
    <row r="5" spans="1:7" ht="12.75" hidden="1" customHeight="1">
      <c r="C5" s="1"/>
      <c r="E5" s="14"/>
      <c r="G5" s="135"/>
    </row>
    <row r="6" spans="1:7" s="2" customFormat="1" ht="13.5" thickBot="1">
      <c r="A6" s="278" t="s">
        <v>0</v>
      </c>
      <c r="B6" s="279" t="s">
        <v>1</v>
      </c>
      <c r="C6" s="280" t="s">
        <v>2</v>
      </c>
      <c r="D6" s="280" t="s">
        <v>3</v>
      </c>
      <c r="E6" s="281" t="s">
        <v>4</v>
      </c>
      <c r="F6" s="281" t="s">
        <v>5</v>
      </c>
      <c r="G6" s="282" t="s">
        <v>6</v>
      </c>
    </row>
    <row r="7" spans="1:7" s="277" customFormat="1" ht="16.5" thickBot="1">
      <c r="A7" s="511" t="s">
        <v>176</v>
      </c>
      <c r="B7" s="512"/>
      <c r="C7" s="512"/>
      <c r="D7" s="512"/>
      <c r="E7" s="512"/>
      <c r="F7" s="512"/>
      <c r="G7" s="513"/>
    </row>
    <row r="8" spans="1:7" s="15" customFormat="1" ht="13.5" thickBot="1">
      <c r="A8" s="233" t="s">
        <v>7</v>
      </c>
      <c r="B8" s="234"/>
      <c r="C8" s="235"/>
      <c r="D8" s="236" t="s">
        <v>8</v>
      </c>
      <c r="E8" s="283">
        <f>E11+E13+E9</f>
        <v>77910.42</v>
      </c>
      <c r="F8" s="284">
        <f>F11+F13+F9</f>
        <v>2744.2200000000003</v>
      </c>
      <c r="G8" s="285">
        <f t="shared" ref="G8:G44" si="0">F8/E8</f>
        <v>3.5222759677075291E-2</v>
      </c>
    </row>
    <row r="9" spans="1:7" s="15" customFormat="1" ht="12.75" customHeight="1">
      <c r="A9" s="311"/>
      <c r="B9" s="187" t="s">
        <v>162</v>
      </c>
      <c r="C9" s="184"/>
      <c r="D9" s="185" t="s">
        <v>163</v>
      </c>
      <c r="E9" s="186">
        <f>E10</f>
        <v>75000</v>
      </c>
      <c r="F9" s="186">
        <f>F10</f>
        <v>0</v>
      </c>
      <c r="G9" s="312">
        <v>0</v>
      </c>
    </row>
    <row r="10" spans="1:7" s="15" customFormat="1" ht="12.75" customHeight="1">
      <c r="A10" s="313"/>
      <c r="B10" s="183"/>
      <c r="C10" s="188">
        <v>4270</v>
      </c>
      <c r="D10" s="36" t="s">
        <v>24</v>
      </c>
      <c r="E10" s="189">
        <v>75000</v>
      </c>
      <c r="F10" s="189">
        <v>0</v>
      </c>
      <c r="G10" s="314">
        <v>0</v>
      </c>
    </row>
    <row r="11" spans="1:7" ht="12.75" customHeight="1">
      <c r="A11" s="136"/>
      <c r="B11" s="31" t="s">
        <v>9</v>
      </c>
      <c r="C11" s="32"/>
      <c r="D11" s="182" t="s">
        <v>10</v>
      </c>
      <c r="E11" s="104">
        <f>E12</f>
        <v>340</v>
      </c>
      <c r="F11" s="104">
        <f>F12</f>
        <v>173.8</v>
      </c>
      <c r="G11" s="145">
        <f t="shared" si="0"/>
        <v>0.51117647058823534</v>
      </c>
    </row>
    <row r="12" spans="1:7" ht="25.5">
      <c r="A12" s="138"/>
      <c r="B12" s="21"/>
      <c r="C12" s="22">
        <v>2850</v>
      </c>
      <c r="D12" s="101" t="s">
        <v>11</v>
      </c>
      <c r="E12" s="103">
        <v>340</v>
      </c>
      <c r="F12" s="103">
        <v>173.8</v>
      </c>
      <c r="G12" s="139">
        <f>F12/E12</f>
        <v>0.51117647058823534</v>
      </c>
    </row>
    <row r="13" spans="1:7" s="25" customFormat="1" ht="12.75" customHeight="1">
      <c r="A13" s="140"/>
      <c r="B13" s="114" t="s">
        <v>12</v>
      </c>
      <c r="C13" s="115"/>
      <c r="D13" s="116" t="s">
        <v>13</v>
      </c>
      <c r="E13" s="102">
        <f>SUM(E14:E16)</f>
        <v>2570.42</v>
      </c>
      <c r="F13" s="102">
        <f>SUM(F14:F16)</f>
        <v>2570.42</v>
      </c>
      <c r="G13" s="141">
        <f t="shared" si="0"/>
        <v>1</v>
      </c>
    </row>
    <row r="14" spans="1:7" s="25" customFormat="1" ht="12.75" customHeight="1">
      <c r="A14" s="140"/>
      <c r="B14" s="114"/>
      <c r="C14" s="98">
        <v>4110</v>
      </c>
      <c r="D14" s="117" t="s">
        <v>43</v>
      </c>
      <c r="E14" s="118">
        <v>7.46</v>
      </c>
      <c r="F14" s="118">
        <v>7.46</v>
      </c>
      <c r="G14" s="142">
        <f>F14/E14</f>
        <v>1</v>
      </c>
    </row>
    <row r="15" spans="1:7" ht="12.75" customHeight="1">
      <c r="A15" s="140"/>
      <c r="B15" s="114"/>
      <c r="C15" s="94">
        <v>4170</v>
      </c>
      <c r="D15" s="117" t="s">
        <v>14</v>
      </c>
      <c r="E15" s="103">
        <v>42.94</v>
      </c>
      <c r="F15" s="103">
        <v>42.94</v>
      </c>
      <c r="G15" s="143">
        <f t="shared" si="0"/>
        <v>1</v>
      </c>
    </row>
    <row r="16" spans="1:7" ht="12.75" customHeight="1" thickBot="1">
      <c r="A16" s="144"/>
      <c r="B16" s="26"/>
      <c r="C16" s="27">
        <v>4430</v>
      </c>
      <c r="D16" s="28" t="s">
        <v>15</v>
      </c>
      <c r="E16" s="29">
        <v>2520.02</v>
      </c>
      <c r="F16" s="29">
        <v>2520.02</v>
      </c>
      <c r="G16" s="139">
        <f t="shared" si="0"/>
        <v>1</v>
      </c>
    </row>
    <row r="17" spans="1:7" ht="12.75" customHeight="1" thickBot="1">
      <c r="A17" s="237" t="s">
        <v>16</v>
      </c>
      <c r="B17" s="238"/>
      <c r="C17" s="239"/>
      <c r="D17" s="240" t="s">
        <v>17</v>
      </c>
      <c r="E17" s="241">
        <f>E18+E21</f>
        <v>384396.81</v>
      </c>
      <c r="F17" s="241">
        <f>F18+F21</f>
        <v>170500.5</v>
      </c>
      <c r="G17" s="242">
        <f t="shared" si="0"/>
        <v>0.44355336871812229</v>
      </c>
    </row>
    <row r="18" spans="1:7" ht="12.75" customHeight="1">
      <c r="A18" s="136"/>
      <c r="B18" s="31" t="s">
        <v>18</v>
      </c>
      <c r="C18" s="32"/>
      <c r="D18" s="33" t="s">
        <v>19</v>
      </c>
      <c r="E18" s="34">
        <f>E19+E20</f>
        <v>196360</v>
      </c>
      <c r="F18" s="34">
        <f>F19+F20</f>
        <v>95133.37</v>
      </c>
      <c r="G18" s="145">
        <f t="shared" si="0"/>
        <v>0.48448446730495009</v>
      </c>
    </row>
    <row r="19" spans="1:7" ht="12.75" customHeight="1">
      <c r="A19" s="136"/>
      <c r="B19" s="31"/>
      <c r="C19" s="35">
        <v>4300</v>
      </c>
      <c r="D19" s="36" t="s">
        <v>20</v>
      </c>
      <c r="E19" s="37">
        <v>196000</v>
      </c>
      <c r="F19" s="37">
        <v>94983.42</v>
      </c>
      <c r="G19" s="146">
        <f>F19/E19</f>
        <v>0.48460928571428569</v>
      </c>
    </row>
    <row r="20" spans="1:7" ht="12.75" customHeight="1">
      <c r="A20" s="441"/>
      <c r="B20" s="442"/>
      <c r="C20" s="443">
        <v>4360</v>
      </c>
      <c r="D20" s="444" t="s">
        <v>149</v>
      </c>
      <c r="E20" s="445">
        <v>360</v>
      </c>
      <c r="F20" s="445">
        <v>149.94999999999999</v>
      </c>
      <c r="G20" s="446">
        <f t="shared" si="0"/>
        <v>0.41652777777777772</v>
      </c>
    </row>
    <row r="21" spans="1:7" ht="12.75" customHeight="1">
      <c r="A21" s="136"/>
      <c r="B21" s="31" t="s">
        <v>21</v>
      </c>
      <c r="C21" s="339"/>
      <c r="D21" s="300" t="s">
        <v>22</v>
      </c>
      <c r="E21" s="196">
        <f>SUM(E22:E25)</f>
        <v>188036.81</v>
      </c>
      <c r="F21" s="196">
        <f>SUM(F22:F25)</f>
        <v>75367.13</v>
      </c>
      <c r="G21" s="145">
        <f t="shared" si="0"/>
        <v>0.40081051151633557</v>
      </c>
    </row>
    <row r="22" spans="1:7" ht="12.75" customHeight="1">
      <c r="A22" s="138"/>
      <c r="B22" s="17"/>
      <c r="C22" s="35">
        <v>4170</v>
      </c>
      <c r="D22" s="43" t="s">
        <v>14</v>
      </c>
      <c r="E22" s="37">
        <v>23000</v>
      </c>
      <c r="F22" s="38">
        <v>2856.5</v>
      </c>
      <c r="G22" s="143">
        <f t="shared" si="0"/>
        <v>0.12419565217391304</v>
      </c>
    </row>
    <row r="23" spans="1:7" ht="12.75" customHeight="1">
      <c r="A23" s="138"/>
      <c r="B23" s="17"/>
      <c r="C23" s="35">
        <v>4210</v>
      </c>
      <c r="D23" s="36" t="s">
        <v>23</v>
      </c>
      <c r="E23" s="37">
        <v>35036.81</v>
      </c>
      <c r="F23" s="37">
        <v>13070.63</v>
      </c>
      <c r="G23" s="143">
        <f t="shared" si="0"/>
        <v>0.37305422497082352</v>
      </c>
    </row>
    <row r="24" spans="1:7" ht="12.75" customHeight="1">
      <c r="A24" s="138"/>
      <c r="B24" s="17"/>
      <c r="C24" s="35">
        <v>4270</v>
      </c>
      <c r="D24" s="36" t="s">
        <v>24</v>
      </c>
      <c r="E24" s="37">
        <v>80000</v>
      </c>
      <c r="F24" s="37">
        <v>29229.97</v>
      </c>
      <c r="G24" s="143">
        <f t="shared" si="0"/>
        <v>0.36537462500000001</v>
      </c>
    </row>
    <row r="25" spans="1:7" ht="12.75" customHeight="1" thickBot="1">
      <c r="A25" s="383"/>
      <c r="B25" s="384"/>
      <c r="C25" s="374">
        <v>4300</v>
      </c>
      <c r="D25" s="375" t="s">
        <v>20</v>
      </c>
      <c r="E25" s="376">
        <v>50000</v>
      </c>
      <c r="F25" s="376">
        <v>30210.03</v>
      </c>
      <c r="G25" s="139">
        <f t="shared" si="0"/>
        <v>0.60420059999999998</v>
      </c>
    </row>
    <row r="26" spans="1:7" ht="12.75" customHeight="1" thickBot="1">
      <c r="A26" s="248" t="s">
        <v>25</v>
      </c>
      <c r="B26" s="249"/>
      <c r="C26" s="250"/>
      <c r="D26" s="236" t="s">
        <v>26</v>
      </c>
      <c r="E26" s="251">
        <f>E27</f>
        <v>1377008.38</v>
      </c>
      <c r="F26" s="251">
        <f>F27</f>
        <v>679668.30999999994</v>
      </c>
      <c r="G26" s="271">
        <f t="shared" si="0"/>
        <v>0.49358327797540347</v>
      </c>
    </row>
    <row r="27" spans="1:7" ht="12.75" customHeight="1">
      <c r="A27" s="136"/>
      <c r="B27" s="31" t="s">
        <v>27</v>
      </c>
      <c r="C27" s="32"/>
      <c r="D27" s="33" t="s">
        <v>28</v>
      </c>
      <c r="E27" s="34">
        <f>SUM(E28:E38)</f>
        <v>1377008.38</v>
      </c>
      <c r="F27" s="34">
        <f>SUM(F28:F38)</f>
        <v>679668.30999999994</v>
      </c>
      <c r="G27" s="145">
        <f t="shared" si="0"/>
        <v>0.49358327797540347</v>
      </c>
    </row>
    <row r="28" spans="1:7" ht="12.75" customHeight="1">
      <c r="A28" s="138"/>
      <c r="B28" s="17"/>
      <c r="C28" s="35">
        <v>4170</v>
      </c>
      <c r="D28" s="36" t="s">
        <v>14</v>
      </c>
      <c r="E28" s="37">
        <v>2250</v>
      </c>
      <c r="F28" s="37">
        <v>600</v>
      </c>
      <c r="G28" s="143">
        <f t="shared" si="0"/>
        <v>0.26666666666666666</v>
      </c>
    </row>
    <row r="29" spans="1:7" ht="12.75" customHeight="1">
      <c r="A29" s="138"/>
      <c r="B29" s="17"/>
      <c r="C29" s="35">
        <v>4190</v>
      </c>
      <c r="D29" s="36" t="s">
        <v>196</v>
      </c>
      <c r="E29" s="37">
        <v>16000</v>
      </c>
      <c r="F29" s="37">
        <v>0</v>
      </c>
      <c r="G29" s="143">
        <f>F29/E29</f>
        <v>0</v>
      </c>
    </row>
    <row r="30" spans="1:7" ht="12.75" customHeight="1">
      <c r="A30" s="138"/>
      <c r="B30" s="40"/>
      <c r="C30" s="35">
        <v>4210</v>
      </c>
      <c r="D30" s="36" t="s">
        <v>23</v>
      </c>
      <c r="E30" s="37">
        <v>33000</v>
      </c>
      <c r="F30" s="37">
        <v>11928.42</v>
      </c>
      <c r="G30" s="143">
        <f>F30/E30</f>
        <v>0.36146727272727275</v>
      </c>
    </row>
    <row r="31" spans="1:7" ht="12.75" customHeight="1">
      <c r="A31" s="138"/>
      <c r="B31" s="40"/>
      <c r="C31" s="35">
        <v>4260</v>
      </c>
      <c r="D31" s="36" t="s">
        <v>29</v>
      </c>
      <c r="E31" s="37">
        <v>30000</v>
      </c>
      <c r="F31" s="37">
        <v>16804.68</v>
      </c>
      <c r="G31" s="143">
        <f t="shared" si="0"/>
        <v>0.56015599999999999</v>
      </c>
    </row>
    <row r="32" spans="1:7" s="15" customFormat="1" ht="12.75" customHeight="1">
      <c r="A32" s="138"/>
      <c r="B32" s="40"/>
      <c r="C32" s="35">
        <v>4270</v>
      </c>
      <c r="D32" s="36" t="s">
        <v>24</v>
      </c>
      <c r="E32" s="37">
        <v>135000</v>
      </c>
      <c r="F32" s="37">
        <v>77921.97</v>
      </c>
      <c r="G32" s="143">
        <f t="shared" si="0"/>
        <v>0.57719977777777776</v>
      </c>
    </row>
    <row r="33" spans="1:7" ht="12.75" customHeight="1">
      <c r="A33" s="138"/>
      <c r="B33" s="40"/>
      <c r="C33" s="35">
        <v>4300</v>
      </c>
      <c r="D33" s="36" t="s">
        <v>20</v>
      </c>
      <c r="E33" s="37">
        <v>619621.38</v>
      </c>
      <c r="F33" s="37">
        <v>272228.28999999998</v>
      </c>
      <c r="G33" s="143">
        <f t="shared" si="0"/>
        <v>0.43934618589177793</v>
      </c>
    </row>
    <row r="34" spans="1:7" ht="25.5">
      <c r="A34" s="138"/>
      <c r="B34" s="40"/>
      <c r="C34" s="35">
        <v>4400</v>
      </c>
      <c r="D34" s="36" t="s">
        <v>165</v>
      </c>
      <c r="E34" s="37">
        <v>390000</v>
      </c>
      <c r="F34" s="37">
        <v>175106.38</v>
      </c>
      <c r="G34" s="143">
        <f t="shared" si="0"/>
        <v>0.44899071794871798</v>
      </c>
    </row>
    <row r="35" spans="1:7" ht="12.75" customHeight="1">
      <c r="A35" s="138"/>
      <c r="B35" s="40"/>
      <c r="C35" s="35">
        <v>4430</v>
      </c>
      <c r="D35" s="36" t="s">
        <v>15</v>
      </c>
      <c r="E35" s="37">
        <v>8730</v>
      </c>
      <c r="F35" s="37">
        <v>8676</v>
      </c>
      <c r="G35" s="143">
        <f t="shared" si="0"/>
        <v>0.99381443298969074</v>
      </c>
    </row>
    <row r="36" spans="1:7" ht="12.75" customHeight="1">
      <c r="A36" s="138"/>
      <c r="B36" s="40"/>
      <c r="C36" s="35">
        <v>4530</v>
      </c>
      <c r="D36" s="28" t="s">
        <v>197</v>
      </c>
      <c r="E36" s="37">
        <v>115000</v>
      </c>
      <c r="F36" s="37">
        <v>95232.5</v>
      </c>
      <c r="G36" s="143">
        <f t="shared" si="0"/>
        <v>0.82810869565217393</v>
      </c>
    </row>
    <row r="37" spans="1:7" ht="12.75" customHeight="1">
      <c r="A37" s="153"/>
      <c r="B37" s="21"/>
      <c r="C37" s="22">
        <v>4610</v>
      </c>
      <c r="D37" s="28" t="s">
        <v>31</v>
      </c>
      <c r="E37" s="24">
        <v>10050</v>
      </c>
      <c r="F37" s="24">
        <v>3813.07</v>
      </c>
      <c r="G37" s="139">
        <f t="shared" si="0"/>
        <v>0.37940995024875623</v>
      </c>
    </row>
    <row r="38" spans="1:7" s="342" customFormat="1" ht="12.75" customHeight="1" thickBot="1">
      <c r="A38" s="319"/>
      <c r="B38" s="198"/>
      <c r="C38" s="198">
        <v>4680</v>
      </c>
      <c r="D38" s="447" t="s">
        <v>198</v>
      </c>
      <c r="E38" s="103">
        <v>17357</v>
      </c>
      <c r="F38" s="103">
        <v>17357</v>
      </c>
      <c r="G38" s="343">
        <f t="shared" si="0"/>
        <v>1</v>
      </c>
    </row>
    <row r="39" spans="1:7" ht="12.75" customHeight="1" thickBot="1">
      <c r="A39" s="248" t="s">
        <v>33</v>
      </c>
      <c r="B39" s="270"/>
      <c r="C39" s="250"/>
      <c r="D39" s="236" t="s">
        <v>34</v>
      </c>
      <c r="E39" s="251">
        <f>SUM(E40+E42)</f>
        <v>103500</v>
      </c>
      <c r="F39" s="251">
        <f>SUM(F40+F42)</f>
        <v>28108.6</v>
      </c>
      <c r="G39" s="252">
        <f t="shared" si="0"/>
        <v>0.27158067632850241</v>
      </c>
    </row>
    <row r="40" spans="1:7" ht="12.75" customHeight="1">
      <c r="A40" s="136"/>
      <c r="B40" s="31">
        <v>71004</v>
      </c>
      <c r="C40" s="32"/>
      <c r="D40" s="33" t="s">
        <v>35</v>
      </c>
      <c r="E40" s="34">
        <f>SUM(E41:E41)</f>
        <v>20000</v>
      </c>
      <c r="F40" s="34">
        <f>SUM(F41:F41)</f>
        <v>2750</v>
      </c>
      <c r="G40" s="152">
        <f t="shared" si="0"/>
        <v>0.13750000000000001</v>
      </c>
    </row>
    <row r="41" spans="1:7" ht="38.25">
      <c r="A41" s="345"/>
      <c r="B41" s="346"/>
      <c r="C41" s="347">
        <v>2310</v>
      </c>
      <c r="D41" s="448" t="s">
        <v>147</v>
      </c>
      <c r="E41" s="348">
        <v>20000</v>
      </c>
      <c r="F41" s="37">
        <v>2750</v>
      </c>
      <c r="G41" s="344">
        <f>F41/E41</f>
        <v>0.13750000000000001</v>
      </c>
    </row>
    <row r="42" spans="1:7" ht="12.75" customHeight="1">
      <c r="A42" s="158"/>
      <c r="B42" s="289" t="s">
        <v>36</v>
      </c>
      <c r="C42" s="299"/>
      <c r="D42" s="300" t="s">
        <v>37</v>
      </c>
      <c r="E42" s="196">
        <f>SUM(E43:E46)</f>
        <v>83500</v>
      </c>
      <c r="F42" s="20">
        <f>SUM(F43:F46)</f>
        <v>25358.6</v>
      </c>
      <c r="G42" s="145">
        <f t="shared" si="0"/>
        <v>0.30369580838323351</v>
      </c>
    </row>
    <row r="43" spans="1:7" ht="12.75" customHeight="1">
      <c r="A43" s="140"/>
      <c r="B43" s="198"/>
      <c r="C43" s="94">
        <v>4210</v>
      </c>
      <c r="D43" s="117" t="s">
        <v>23</v>
      </c>
      <c r="E43" s="77">
        <v>5000</v>
      </c>
      <c r="F43" s="37">
        <v>2228.29</v>
      </c>
      <c r="G43" s="143">
        <f t="shared" si="0"/>
        <v>0.445658</v>
      </c>
    </row>
    <row r="44" spans="1:7" ht="12.75" customHeight="1">
      <c r="A44" s="138"/>
      <c r="B44" s="197"/>
      <c r="C44" s="41">
        <v>4260</v>
      </c>
      <c r="D44" s="43" t="s">
        <v>29</v>
      </c>
      <c r="E44" s="37">
        <v>7500</v>
      </c>
      <c r="F44" s="37">
        <v>3356.05</v>
      </c>
      <c r="G44" s="143">
        <f t="shared" si="0"/>
        <v>0.44747333333333333</v>
      </c>
    </row>
    <row r="45" spans="1:7" ht="12.75" customHeight="1">
      <c r="A45" s="138"/>
      <c r="B45" s="40"/>
      <c r="C45" s="35">
        <v>4270</v>
      </c>
      <c r="D45" s="36" t="s">
        <v>24</v>
      </c>
      <c r="E45" s="37">
        <v>10000</v>
      </c>
      <c r="F45" s="37">
        <v>0</v>
      </c>
      <c r="G45" s="143">
        <f>F45/E45</f>
        <v>0</v>
      </c>
    </row>
    <row r="46" spans="1:7" ht="12.75" customHeight="1" thickBot="1">
      <c r="A46" s="138"/>
      <c r="B46" s="40"/>
      <c r="C46" s="35">
        <v>4300</v>
      </c>
      <c r="D46" s="36" t="s">
        <v>20</v>
      </c>
      <c r="E46" s="37">
        <v>61000</v>
      </c>
      <c r="F46" s="37">
        <v>19774.259999999998</v>
      </c>
      <c r="G46" s="143">
        <f t="shared" ref="G46:G74" si="1">F46/E46</f>
        <v>0.32416819672131147</v>
      </c>
    </row>
    <row r="47" spans="1:7" ht="12.75" customHeight="1" thickBot="1">
      <c r="A47" s="248" t="s">
        <v>38</v>
      </c>
      <c r="B47" s="249"/>
      <c r="C47" s="250"/>
      <c r="D47" s="236" t="s">
        <v>39</v>
      </c>
      <c r="E47" s="251">
        <f>SUM(E48+E52+E56+E76+E82)</f>
        <v>4444693.3800000008</v>
      </c>
      <c r="F47" s="251">
        <f>SUM(F48+F52+F56+F76+F82)</f>
        <v>2251456.5100000007</v>
      </c>
      <c r="G47" s="252">
        <f t="shared" si="1"/>
        <v>0.50654934266804252</v>
      </c>
    </row>
    <row r="48" spans="1:7" ht="12.75" customHeight="1">
      <c r="A48" s="136"/>
      <c r="B48" s="16" t="s">
        <v>40</v>
      </c>
      <c r="C48" s="32"/>
      <c r="D48" s="33" t="s">
        <v>41</v>
      </c>
      <c r="E48" s="34">
        <f>E49+E50+E51</f>
        <v>64217</v>
      </c>
      <c r="F48" s="34">
        <f>SUM(F49:F51)</f>
        <v>34573</v>
      </c>
      <c r="G48" s="145">
        <f t="shared" si="1"/>
        <v>0.53837768815111264</v>
      </c>
    </row>
    <row r="49" spans="1:7" ht="12.75" customHeight="1">
      <c r="A49" s="138"/>
      <c r="B49" s="40"/>
      <c r="C49" s="35">
        <v>4010</v>
      </c>
      <c r="D49" s="36" t="s">
        <v>42</v>
      </c>
      <c r="E49" s="37">
        <v>53582.559999999998</v>
      </c>
      <c r="F49" s="37">
        <v>28851.71</v>
      </c>
      <c r="G49" s="143">
        <f t="shared" si="1"/>
        <v>0.53845336990244586</v>
      </c>
    </row>
    <row r="50" spans="1:7" ht="12.75" customHeight="1">
      <c r="A50" s="154"/>
      <c r="B50" s="42"/>
      <c r="C50" s="35">
        <v>4110</v>
      </c>
      <c r="D50" s="36" t="s">
        <v>43</v>
      </c>
      <c r="E50" s="37">
        <v>9312.64</v>
      </c>
      <c r="F50" s="37">
        <v>5014.43</v>
      </c>
      <c r="G50" s="143">
        <f t="shared" si="1"/>
        <v>0.53845418699745728</v>
      </c>
    </row>
    <row r="51" spans="1:7" ht="12.75" customHeight="1">
      <c r="A51" s="138"/>
      <c r="B51" s="40"/>
      <c r="C51" s="35">
        <v>4120</v>
      </c>
      <c r="D51" s="36" t="s">
        <v>44</v>
      </c>
      <c r="E51" s="37">
        <v>1321.8</v>
      </c>
      <c r="F51" s="37">
        <v>706.86</v>
      </c>
      <c r="G51" s="155">
        <f t="shared" si="1"/>
        <v>0.53477076713572402</v>
      </c>
    </row>
    <row r="52" spans="1:7" ht="12.75" customHeight="1">
      <c r="A52" s="138"/>
      <c r="B52" s="17" t="s">
        <v>45</v>
      </c>
      <c r="C52" s="18"/>
      <c r="D52" s="19" t="s">
        <v>46</v>
      </c>
      <c r="E52" s="20">
        <f>E53+E54+E55</f>
        <v>204940.5</v>
      </c>
      <c r="F52" s="20">
        <f>F53+F54+F55</f>
        <v>100473.7</v>
      </c>
      <c r="G52" s="137">
        <f t="shared" si="1"/>
        <v>0.49025790412339187</v>
      </c>
    </row>
    <row r="53" spans="1:7" ht="12.75" customHeight="1">
      <c r="A53" s="138"/>
      <c r="B53" s="40"/>
      <c r="C53" s="35">
        <v>3030</v>
      </c>
      <c r="D53" s="36" t="s">
        <v>47</v>
      </c>
      <c r="E53" s="37">
        <v>192400</v>
      </c>
      <c r="F53" s="37">
        <v>96736.51</v>
      </c>
      <c r="G53" s="143">
        <f t="shared" si="1"/>
        <v>0.5027885135135135</v>
      </c>
    </row>
    <row r="54" spans="1:7" ht="12.75" customHeight="1">
      <c r="A54" s="138"/>
      <c r="B54" s="40"/>
      <c r="C54" s="35">
        <v>4210</v>
      </c>
      <c r="D54" s="36" t="s">
        <v>23</v>
      </c>
      <c r="E54" s="37">
        <v>2000</v>
      </c>
      <c r="F54" s="37">
        <v>723.69</v>
      </c>
      <c r="G54" s="143">
        <f t="shared" si="1"/>
        <v>0.36184500000000003</v>
      </c>
    </row>
    <row r="55" spans="1:7" ht="12.75" customHeight="1">
      <c r="A55" s="138"/>
      <c r="B55" s="40"/>
      <c r="C55" s="35">
        <v>4300</v>
      </c>
      <c r="D55" s="36" t="s">
        <v>20</v>
      </c>
      <c r="E55" s="37">
        <v>10540.5</v>
      </c>
      <c r="F55" s="37">
        <v>3013.5</v>
      </c>
      <c r="G55" s="143">
        <f>F55/E55</f>
        <v>0.28589725345097483</v>
      </c>
    </row>
    <row r="56" spans="1:7" ht="12.75" customHeight="1">
      <c r="A56" s="138"/>
      <c r="B56" s="17" t="s">
        <v>48</v>
      </c>
      <c r="C56" s="18"/>
      <c r="D56" s="19" t="s">
        <v>49</v>
      </c>
      <c r="E56" s="20">
        <f>SUM(E57:E75)</f>
        <v>3976247.65</v>
      </c>
      <c r="F56" s="20">
        <f>SUM(F57:F75)</f>
        <v>2001507.8600000003</v>
      </c>
      <c r="G56" s="137">
        <f t="shared" si="1"/>
        <v>0.50336599633073664</v>
      </c>
    </row>
    <row r="57" spans="1:7" ht="12.75" customHeight="1">
      <c r="A57" s="138"/>
      <c r="B57" s="17"/>
      <c r="C57" s="35">
        <v>3020</v>
      </c>
      <c r="D57" s="36" t="s">
        <v>50</v>
      </c>
      <c r="E57" s="37">
        <v>6500</v>
      </c>
      <c r="F57" s="37">
        <v>3184.22</v>
      </c>
      <c r="G57" s="143">
        <f t="shared" si="1"/>
        <v>0.48987999999999998</v>
      </c>
    </row>
    <row r="58" spans="1:7" ht="12.75" customHeight="1">
      <c r="A58" s="138"/>
      <c r="B58" s="40"/>
      <c r="C58" s="35">
        <v>4010</v>
      </c>
      <c r="D58" s="36" t="s">
        <v>42</v>
      </c>
      <c r="E58" s="37">
        <v>2603686</v>
      </c>
      <c r="F58" s="37">
        <v>1187907.51</v>
      </c>
      <c r="G58" s="143">
        <f t="shared" si="1"/>
        <v>0.45624069492250602</v>
      </c>
    </row>
    <row r="59" spans="1:7" ht="12.75" customHeight="1">
      <c r="A59" s="138"/>
      <c r="B59" s="40"/>
      <c r="C59" s="35">
        <v>4040</v>
      </c>
      <c r="D59" s="36" t="s">
        <v>51</v>
      </c>
      <c r="E59" s="37">
        <v>193696</v>
      </c>
      <c r="F59" s="37">
        <v>193695.12</v>
      </c>
      <c r="G59" s="143">
        <f t="shared" si="1"/>
        <v>0.99999545679828183</v>
      </c>
    </row>
    <row r="60" spans="1:7" ht="12.75" customHeight="1">
      <c r="A60" s="138"/>
      <c r="B60" s="40"/>
      <c r="C60" s="35">
        <v>4110</v>
      </c>
      <c r="D60" s="36" t="s">
        <v>43</v>
      </c>
      <c r="E60" s="37">
        <v>447229.11</v>
      </c>
      <c r="F60" s="37">
        <v>241071.44</v>
      </c>
      <c r="G60" s="143">
        <f t="shared" si="1"/>
        <v>0.53903342740815774</v>
      </c>
    </row>
    <row r="61" spans="1:7" ht="12.75" customHeight="1">
      <c r="A61" s="138"/>
      <c r="B61" s="40"/>
      <c r="C61" s="35">
        <v>4120</v>
      </c>
      <c r="D61" s="36" t="s">
        <v>44</v>
      </c>
      <c r="E61" s="37">
        <v>39175</v>
      </c>
      <c r="F61" s="37">
        <v>20000.28</v>
      </c>
      <c r="G61" s="143">
        <f t="shared" si="1"/>
        <v>0.51053682195277594</v>
      </c>
    </row>
    <row r="62" spans="1:7" ht="12.75" customHeight="1">
      <c r="A62" s="154"/>
      <c r="B62" s="42"/>
      <c r="C62" s="35">
        <v>4170</v>
      </c>
      <c r="D62" s="36" t="s">
        <v>14</v>
      </c>
      <c r="E62" s="37">
        <v>23000</v>
      </c>
      <c r="F62" s="37">
        <v>11566.64</v>
      </c>
      <c r="G62" s="143">
        <f t="shared" si="1"/>
        <v>0.50289739130434785</v>
      </c>
    </row>
    <row r="63" spans="1:7" ht="12.75" customHeight="1">
      <c r="A63" s="138"/>
      <c r="B63" s="40"/>
      <c r="C63" s="35">
        <v>4210</v>
      </c>
      <c r="D63" s="36" t="s">
        <v>23</v>
      </c>
      <c r="E63" s="37">
        <v>74000</v>
      </c>
      <c r="F63" s="37">
        <v>39808.61</v>
      </c>
      <c r="G63" s="143">
        <f t="shared" si="1"/>
        <v>0.53795418918918925</v>
      </c>
    </row>
    <row r="64" spans="1:7" ht="12.75" customHeight="1">
      <c r="A64" s="138"/>
      <c r="B64" s="40"/>
      <c r="C64" s="35">
        <v>4260</v>
      </c>
      <c r="D64" s="36" t="s">
        <v>29</v>
      </c>
      <c r="E64" s="37">
        <v>69000</v>
      </c>
      <c r="F64" s="37">
        <v>39693.79</v>
      </c>
      <c r="G64" s="143">
        <f t="shared" si="1"/>
        <v>0.57527231884057972</v>
      </c>
    </row>
    <row r="65" spans="1:7" ht="12.75" customHeight="1">
      <c r="A65" s="138"/>
      <c r="B65" s="40"/>
      <c r="C65" s="35">
        <v>4270</v>
      </c>
      <c r="D65" s="36" t="s">
        <v>24</v>
      </c>
      <c r="E65" s="37">
        <v>12000</v>
      </c>
      <c r="F65" s="37">
        <v>1109.67</v>
      </c>
      <c r="G65" s="143">
        <f t="shared" si="1"/>
        <v>9.2472499999999999E-2</v>
      </c>
    </row>
    <row r="66" spans="1:7" ht="12.75" customHeight="1">
      <c r="A66" s="138"/>
      <c r="B66" s="40"/>
      <c r="C66" s="35">
        <v>4280</v>
      </c>
      <c r="D66" s="36" t="s">
        <v>52</v>
      </c>
      <c r="E66" s="37">
        <v>4000</v>
      </c>
      <c r="F66" s="37">
        <v>1953</v>
      </c>
      <c r="G66" s="143">
        <f t="shared" si="1"/>
        <v>0.48825000000000002</v>
      </c>
    </row>
    <row r="67" spans="1:7" ht="12.75" customHeight="1">
      <c r="A67" s="138"/>
      <c r="B67" s="40"/>
      <c r="C67" s="35">
        <v>4300</v>
      </c>
      <c r="D67" s="36" t="s">
        <v>20</v>
      </c>
      <c r="E67" s="37">
        <v>383326.54</v>
      </c>
      <c r="F67" s="37">
        <v>180789.8</v>
      </c>
      <c r="G67" s="143">
        <f t="shared" si="1"/>
        <v>0.47163392339074667</v>
      </c>
    </row>
    <row r="68" spans="1:7" ht="12.75" customHeight="1">
      <c r="A68" s="138"/>
      <c r="B68" s="40"/>
      <c r="C68" s="35">
        <v>4360</v>
      </c>
      <c r="D68" s="147" t="s">
        <v>149</v>
      </c>
      <c r="E68" s="37">
        <v>9500</v>
      </c>
      <c r="F68" s="37">
        <v>4545.1899999999996</v>
      </c>
      <c r="G68" s="143">
        <f t="shared" si="1"/>
        <v>0.47844105263157888</v>
      </c>
    </row>
    <row r="69" spans="1:7" ht="12.75" customHeight="1">
      <c r="A69" s="138"/>
      <c r="B69" s="40"/>
      <c r="C69" s="35">
        <v>4410</v>
      </c>
      <c r="D69" s="36" t="s">
        <v>53</v>
      </c>
      <c r="E69" s="37">
        <v>25000</v>
      </c>
      <c r="F69" s="37">
        <v>10750.87</v>
      </c>
      <c r="G69" s="143">
        <f t="shared" si="1"/>
        <v>0.43003480000000005</v>
      </c>
    </row>
    <row r="70" spans="1:7" ht="12.75" customHeight="1">
      <c r="A70" s="138"/>
      <c r="B70" s="40"/>
      <c r="C70" s="35">
        <v>4420</v>
      </c>
      <c r="D70" s="36" t="s">
        <v>199</v>
      </c>
      <c r="E70" s="37">
        <v>1720</v>
      </c>
      <c r="F70" s="37">
        <v>1718.8</v>
      </c>
      <c r="G70" s="143">
        <f t="shared" si="1"/>
        <v>0.99930232558139531</v>
      </c>
    </row>
    <row r="71" spans="1:7" ht="12.75" customHeight="1">
      <c r="A71" s="138"/>
      <c r="B71" s="40"/>
      <c r="C71" s="35">
        <v>4430</v>
      </c>
      <c r="D71" s="36" t="s">
        <v>15</v>
      </c>
      <c r="E71" s="37">
        <v>15300</v>
      </c>
      <c r="F71" s="37">
        <v>13612.56</v>
      </c>
      <c r="G71" s="143">
        <f t="shared" si="1"/>
        <v>0.88970980392156862</v>
      </c>
    </row>
    <row r="72" spans="1:7" ht="12.75" customHeight="1">
      <c r="A72" s="138"/>
      <c r="B72" s="40"/>
      <c r="C72" s="35">
        <v>4440</v>
      </c>
      <c r="D72" s="36" t="s">
        <v>54</v>
      </c>
      <c r="E72" s="37">
        <v>51506</v>
      </c>
      <c r="F72" s="37">
        <v>40000</v>
      </c>
      <c r="G72" s="143">
        <f t="shared" si="1"/>
        <v>0.77660855046014055</v>
      </c>
    </row>
    <row r="73" spans="1:7" ht="12.75" customHeight="1">
      <c r="A73" s="138"/>
      <c r="B73" s="40"/>
      <c r="C73" s="35">
        <v>4580</v>
      </c>
      <c r="D73" s="36" t="s">
        <v>30</v>
      </c>
      <c r="E73" s="37">
        <v>9</v>
      </c>
      <c r="F73" s="37">
        <v>9</v>
      </c>
      <c r="G73" s="143">
        <f t="shared" si="1"/>
        <v>1</v>
      </c>
    </row>
    <row r="74" spans="1:7" ht="12.75" customHeight="1">
      <c r="A74" s="138"/>
      <c r="B74" s="40"/>
      <c r="C74" s="35">
        <v>4610</v>
      </c>
      <c r="D74" s="28" t="s">
        <v>31</v>
      </c>
      <c r="E74" s="37">
        <v>5600</v>
      </c>
      <c r="F74" s="37">
        <v>4413.28</v>
      </c>
      <c r="G74" s="143">
        <f t="shared" si="1"/>
        <v>0.78808571428571428</v>
      </c>
    </row>
    <row r="75" spans="1:7" ht="25.5">
      <c r="A75" s="138"/>
      <c r="B75" s="40"/>
      <c r="C75" s="35">
        <v>4700</v>
      </c>
      <c r="D75" s="36" t="s">
        <v>55</v>
      </c>
      <c r="E75" s="37">
        <v>12000</v>
      </c>
      <c r="F75" s="37">
        <v>5678.08</v>
      </c>
      <c r="G75" s="143">
        <f t="shared" ref="G75:G95" si="2">F75/E75</f>
        <v>0.47317333333333333</v>
      </c>
    </row>
    <row r="76" spans="1:7" ht="12.75" customHeight="1">
      <c r="A76" s="138"/>
      <c r="B76" s="17">
        <v>75075</v>
      </c>
      <c r="C76" s="18"/>
      <c r="D76" s="19" t="s">
        <v>56</v>
      </c>
      <c r="E76" s="20">
        <f>SUM(E77:E81)</f>
        <v>166069</v>
      </c>
      <c r="F76" s="20">
        <f>SUM(F77:F81)</f>
        <v>99425.73000000001</v>
      </c>
      <c r="G76" s="137">
        <f t="shared" si="2"/>
        <v>0.59870132294407752</v>
      </c>
    </row>
    <row r="77" spans="1:7" ht="38.25">
      <c r="A77" s="138"/>
      <c r="B77" s="17"/>
      <c r="C77" s="88">
        <v>2310</v>
      </c>
      <c r="D77" s="449" t="s">
        <v>147</v>
      </c>
      <c r="E77" s="84">
        <v>7569</v>
      </c>
      <c r="F77" s="84">
        <v>7569</v>
      </c>
      <c r="G77" s="156">
        <f>F77/E77</f>
        <v>1</v>
      </c>
    </row>
    <row r="78" spans="1:7">
      <c r="A78" s="138"/>
      <c r="B78" s="17"/>
      <c r="C78" s="88">
        <v>4090</v>
      </c>
      <c r="D78" s="157" t="s">
        <v>200</v>
      </c>
      <c r="E78" s="84">
        <v>3490</v>
      </c>
      <c r="F78" s="84">
        <v>1968</v>
      </c>
      <c r="G78" s="156">
        <f>F78/E78</f>
        <v>0.56389684813753582</v>
      </c>
    </row>
    <row r="79" spans="1:7" ht="12.75" customHeight="1">
      <c r="A79" s="138"/>
      <c r="B79" s="17"/>
      <c r="C79" s="35">
        <v>4170</v>
      </c>
      <c r="D79" s="36" t="s">
        <v>14</v>
      </c>
      <c r="E79" s="37">
        <v>4500</v>
      </c>
      <c r="F79" s="37">
        <v>4346</v>
      </c>
      <c r="G79" s="143">
        <f>F79/E79</f>
        <v>0.96577777777777774</v>
      </c>
    </row>
    <row r="80" spans="1:7" ht="12.75" customHeight="1">
      <c r="A80" s="138"/>
      <c r="B80" s="40"/>
      <c r="C80" s="35">
        <v>4210</v>
      </c>
      <c r="D80" s="36" t="s">
        <v>23</v>
      </c>
      <c r="E80" s="37">
        <v>6000</v>
      </c>
      <c r="F80" s="37">
        <v>3149.71</v>
      </c>
      <c r="G80" s="143">
        <f t="shared" si="2"/>
        <v>0.52495166666666671</v>
      </c>
    </row>
    <row r="81" spans="1:7" ht="12.75" customHeight="1">
      <c r="A81" s="138"/>
      <c r="B81" s="40"/>
      <c r="C81" s="35">
        <v>4300</v>
      </c>
      <c r="D81" s="23" t="s">
        <v>20</v>
      </c>
      <c r="E81" s="37">
        <v>144510</v>
      </c>
      <c r="F81" s="37">
        <v>82393.02</v>
      </c>
      <c r="G81" s="143">
        <f t="shared" si="2"/>
        <v>0.57015445297903267</v>
      </c>
    </row>
    <row r="82" spans="1:7" ht="12.75" customHeight="1">
      <c r="A82" s="138"/>
      <c r="B82" s="80">
        <v>75095</v>
      </c>
      <c r="C82" s="124"/>
      <c r="D82" s="109" t="s">
        <v>143</v>
      </c>
      <c r="E82" s="191">
        <f>SUM(E83:E90)</f>
        <v>33219.229999999996</v>
      </c>
      <c r="F82" s="191">
        <f>SUM(F83:F90)</f>
        <v>15476.220000000001</v>
      </c>
      <c r="G82" s="149">
        <f t="shared" si="2"/>
        <v>0.46588135847820683</v>
      </c>
    </row>
    <row r="83" spans="1:7" ht="38.25">
      <c r="A83" s="153"/>
      <c r="B83" s="349"/>
      <c r="C83" s="350">
        <v>2319</v>
      </c>
      <c r="D83" s="351" t="s">
        <v>147</v>
      </c>
      <c r="E83" s="192">
        <v>8019.23</v>
      </c>
      <c r="F83" s="84">
        <v>3970.53</v>
      </c>
      <c r="G83" s="143">
        <f t="shared" si="2"/>
        <v>0.49512609065957708</v>
      </c>
    </row>
    <row r="84" spans="1:7">
      <c r="A84" s="319"/>
      <c r="B84" s="214"/>
      <c r="C84" s="94">
        <v>4017</v>
      </c>
      <c r="D84" s="36" t="s">
        <v>42</v>
      </c>
      <c r="E84" s="192">
        <v>3688.56</v>
      </c>
      <c r="F84" s="84">
        <v>0</v>
      </c>
      <c r="G84" s="143">
        <f t="shared" si="2"/>
        <v>0</v>
      </c>
    </row>
    <row r="85" spans="1:7">
      <c r="A85" s="319"/>
      <c r="B85" s="214"/>
      <c r="C85" s="94">
        <v>4019</v>
      </c>
      <c r="D85" s="36" t="s">
        <v>42</v>
      </c>
      <c r="E85" s="192">
        <v>650.91999999999996</v>
      </c>
      <c r="F85" s="84">
        <v>0</v>
      </c>
      <c r="G85" s="143">
        <f t="shared" si="2"/>
        <v>0</v>
      </c>
    </row>
    <row r="86" spans="1:7">
      <c r="A86" s="319"/>
      <c r="B86" s="214"/>
      <c r="C86" s="94">
        <v>4117</v>
      </c>
      <c r="D86" s="36" t="s">
        <v>43</v>
      </c>
      <c r="E86" s="192">
        <v>641.07000000000005</v>
      </c>
      <c r="F86" s="84">
        <v>0</v>
      </c>
      <c r="G86" s="143">
        <f t="shared" si="2"/>
        <v>0</v>
      </c>
    </row>
    <row r="87" spans="1:7">
      <c r="A87" s="319"/>
      <c r="B87" s="214"/>
      <c r="C87" s="94">
        <v>4119</v>
      </c>
      <c r="D87" s="36" t="s">
        <v>43</v>
      </c>
      <c r="E87" s="192">
        <v>113.13</v>
      </c>
      <c r="F87" s="84">
        <v>0</v>
      </c>
      <c r="G87" s="143">
        <f t="shared" si="2"/>
        <v>0</v>
      </c>
    </row>
    <row r="88" spans="1:7">
      <c r="A88" s="319"/>
      <c r="B88" s="214"/>
      <c r="C88" s="94">
        <v>4127</v>
      </c>
      <c r="D88" s="36" t="s">
        <v>44</v>
      </c>
      <c r="E88" s="192">
        <v>90.37</v>
      </c>
      <c r="F88" s="84">
        <v>0</v>
      </c>
      <c r="G88" s="143">
        <f t="shared" si="2"/>
        <v>0</v>
      </c>
    </row>
    <row r="89" spans="1:7">
      <c r="A89" s="319"/>
      <c r="B89" s="214"/>
      <c r="C89" s="94">
        <v>4129</v>
      </c>
      <c r="D89" s="36" t="s">
        <v>44</v>
      </c>
      <c r="E89" s="192">
        <v>15.95</v>
      </c>
      <c r="F89" s="84">
        <v>0</v>
      </c>
      <c r="G89" s="143">
        <f t="shared" si="2"/>
        <v>0</v>
      </c>
    </row>
    <row r="90" spans="1:7" ht="12.75" customHeight="1" thickBot="1">
      <c r="A90" s="319"/>
      <c r="B90" s="214"/>
      <c r="C90" s="94">
        <v>4430</v>
      </c>
      <c r="D90" s="117" t="s">
        <v>15</v>
      </c>
      <c r="E90" s="192">
        <v>20000</v>
      </c>
      <c r="F90" s="84">
        <v>11505.69</v>
      </c>
      <c r="G90" s="143">
        <f t="shared" si="2"/>
        <v>0.57528449999999998</v>
      </c>
    </row>
    <row r="91" spans="1:7" ht="26.25" thickBot="1">
      <c r="A91" s="243" t="s">
        <v>57</v>
      </c>
      <c r="B91" s="244"/>
      <c r="C91" s="239"/>
      <c r="D91" s="245" t="s">
        <v>58</v>
      </c>
      <c r="E91" s="246">
        <f>E92</f>
        <v>1202</v>
      </c>
      <c r="F91" s="246">
        <f>F92</f>
        <v>0</v>
      </c>
      <c r="G91" s="247">
        <f t="shared" si="2"/>
        <v>0</v>
      </c>
    </row>
    <row r="92" spans="1:7" ht="25.5">
      <c r="A92" s="136"/>
      <c r="B92" s="81" t="s">
        <v>59</v>
      </c>
      <c r="C92" s="95"/>
      <c r="D92" s="33" t="s">
        <v>60</v>
      </c>
      <c r="E92" s="96">
        <f>SUM(E93:E95)</f>
        <v>1202</v>
      </c>
      <c r="F92" s="96">
        <f>SUM(F93:F95)</f>
        <v>0</v>
      </c>
      <c r="G92" s="202">
        <f t="shared" si="2"/>
        <v>0</v>
      </c>
    </row>
    <row r="93" spans="1:7" ht="12.75" customHeight="1">
      <c r="A93" s="158"/>
      <c r="B93" s="119"/>
      <c r="C93" s="98">
        <v>4110</v>
      </c>
      <c r="D93" s="113" t="s">
        <v>43</v>
      </c>
      <c r="E93" s="118">
        <v>174.34</v>
      </c>
      <c r="F93" s="118">
        <v>0</v>
      </c>
      <c r="G93" s="318">
        <f>F93/E93</f>
        <v>0</v>
      </c>
    </row>
    <row r="94" spans="1:7" ht="12.75" customHeight="1">
      <c r="A94" s="158"/>
      <c r="B94" s="119"/>
      <c r="C94" s="98">
        <v>4120</v>
      </c>
      <c r="D94" s="113" t="s">
        <v>44</v>
      </c>
      <c r="E94" s="118">
        <v>24.58</v>
      </c>
      <c r="F94" s="118">
        <v>0</v>
      </c>
      <c r="G94" s="318">
        <f>F94/E94</f>
        <v>0</v>
      </c>
    </row>
    <row r="95" spans="1:7" ht="12.75" customHeight="1" thickBot="1">
      <c r="A95" s="140"/>
      <c r="B95" s="198"/>
      <c r="C95" s="199">
        <v>4170</v>
      </c>
      <c r="D95" s="101" t="s">
        <v>61</v>
      </c>
      <c r="E95" s="103">
        <v>1003.08</v>
      </c>
      <c r="F95" s="103">
        <v>0</v>
      </c>
      <c r="G95" s="178">
        <f t="shared" si="2"/>
        <v>0</v>
      </c>
    </row>
    <row r="96" spans="1:7" s="44" customFormat="1" ht="12.75" customHeight="1" thickBot="1">
      <c r="A96" s="253">
        <v>752</v>
      </c>
      <c r="B96" s="254"/>
      <c r="C96" s="255"/>
      <c r="D96" s="256" t="s">
        <v>62</v>
      </c>
      <c r="E96" s="257">
        <f>E97</f>
        <v>200</v>
      </c>
      <c r="F96" s="257">
        <f>F97</f>
        <v>0</v>
      </c>
      <c r="G96" s="258">
        <f t="shared" ref="G96:G116" si="3">F96/E96</f>
        <v>0</v>
      </c>
    </row>
    <row r="97" spans="1:7" s="44" customFormat="1" ht="12.75" customHeight="1">
      <c r="A97" s="136"/>
      <c r="B97" s="16">
        <v>75212</v>
      </c>
      <c r="C97" s="41"/>
      <c r="D97" s="33" t="s">
        <v>63</v>
      </c>
      <c r="E97" s="34">
        <f>E98</f>
        <v>200</v>
      </c>
      <c r="F97" s="34">
        <f>F98</f>
        <v>0</v>
      </c>
      <c r="G97" s="160">
        <f>F97/E97</f>
        <v>0</v>
      </c>
    </row>
    <row r="98" spans="1:7" s="44" customFormat="1" ht="12.75" customHeight="1" thickBot="1">
      <c r="A98" s="144"/>
      <c r="B98" s="30"/>
      <c r="C98" s="45">
        <v>4210</v>
      </c>
      <c r="D98" s="46" t="s">
        <v>23</v>
      </c>
      <c r="E98" s="47">
        <v>200</v>
      </c>
      <c r="F98" s="47">
        <v>0</v>
      </c>
      <c r="G98" s="161">
        <f t="shared" si="3"/>
        <v>0</v>
      </c>
    </row>
    <row r="99" spans="1:7" s="44" customFormat="1" ht="12.75" customHeight="1" thickBot="1">
      <c r="A99" s="259">
        <v>754</v>
      </c>
      <c r="B99" s="260"/>
      <c r="C99" s="261"/>
      <c r="D99" s="245" t="s">
        <v>64</v>
      </c>
      <c r="E99" s="246">
        <f>E100+E102+E104+E106+E109</f>
        <v>583956</v>
      </c>
      <c r="F99" s="246">
        <f>F100+F102+F104+F106+F109</f>
        <v>303497.43</v>
      </c>
      <c r="G99" s="262">
        <f t="shared" si="3"/>
        <v>0.51972653761584775</v>
      </c>
    </row>
    <row r="100" spans="1:7" s="44" customFormat="1" ht="12.75" customHeight="1">
      <c r="A100" s="162"/>
      <c r="B100" s="48">
        <v>75404</v>
      </c>
      <c r="C100" s="49"/>
      <c r="D100" s="107" t="s">
        <v>65</v>
      </c>
      <c r="E100" s="50">
        <f>E101</f>
        <v>45000</v>
      </c>
      <c r="F100" s="50">
        <f>F101</f>
        <v>45000</v>
      </c>
      <c r="G100" s="163">
        <f t="shared" si="3"/>
        <v>1</v>
      </c>
    </row>
    <row r="101" spans="1:7" s="44" customFormat="1" ht="12.75" customHeight="1">
      <c r="A101" s="150"/>
      <c r="B101" s="42"/>
      <c r="C101" s="51" t="s">
        <v>166</v>
      </c>
      <c r="D101" s="108" t="s">
        <v>167</v>
      </c>
      <c r="E101" s="52">
        <v>45000</v>
      </c>
      <c r="F101" s="52">
        <v>45000</v>
      </c>
      <c r="G101" s="164">
        <f t="shared" si="3"/>
        <v>1</v>
      </c>
    </row>
    <row r="102" spans="1:7" s="44" customFormat="1" ht="12.75" customHeight="1">
      <c r="A102" s="150"/>
      <c r="B102" s="39">
        <v>75405</v>
      </c>
      <c r="C102" s="35"/>
      <c r="D102" s="19" t="s">
        <v>66</v>
      </c>
      <c r="E102" s="20">
        <f>SUM(E103:E103)</f>
        <v>10000</v>
      </c>
      <c r="F102" s="20">
        <f>SUM(F103:F103)</f>
        <v>5377.47</v>
      </c>
      <c r="G102" s="137">
        <f t="shared" si="3"/>
        <v>0.53774699999999998</v>
      </c>
    </row>
    <row r="103" spans="1:7" s="44" customFormat="1" ht="12.75" customHeight="1">
      <c r="A103" s="150"/>
      <c r="B103" s="42"/>
      <c r="C103" s="35">
        <v>4210</v>
      </c>
      <c r="D103" s="36" t="s">
        <v>23</v>
      </c>
      <c r="E103" s="37">
        <v>10000</v>
      </c>
      <c r="F103" s="37">
        <v>5377.47</v>
      </c>
      <c r="G103" s="143">
        <f t="shared" si="3"/>
        <v>0.53774699999999998</v>
      </c>
    </row>
    <row r="104" spans="1:7" s="44" customFormat="1" ht="12.75" customHeight="1">
      <c r="A104" s="138"/>
      <c r="B104" s="17" t="s">
        <v>67</v>
      </c>
      <c r="C104" s="18"/>
      <c r="D104" s="19" t="s">
        <v>68</v>
      </c>
      <c r="E104" s="20">
        <f>E105</f>
        <v>10000</v>
      </c>
      <c r="F104" s="20">
        <f>F105</f>
        <v>0</v>
      </c>
      <c r="G104" s="137">
        <f t="shared" si="3"/>
        <v>0</v>
      </c>
    </row>
    <row r="105" spans="1:7" s="44" customFormat="1" ht="12.75" customHeight="1">
      <c r="A105" s="138"/>
      <c r="B105" s="40"/>
      <c r="C105" s="35">
        <v>4210</v>
      </c>
      <c r="D105" s="23" t="s">
        <v>23</v>
      </c>
      <c r="E105" s="37">
        <v>10000</v>
      </c>
      <c r="F105" s="37">
        <v>0</v>
      </c>
      <c r="G105" s="143">
        <f t="shared" si="3"/>
        <v>0</v>
      </c>
    </row>
    <row r="106" spans="1:7" s="44" customFormat="1" ht="12.75" customHeight="1">
      <c r="A106" s="138"/>
      <c r="B106" s="17" t="s">
        <v>69</v>
      </c>
      <c r="C106" s="18"/>
      <c r="D106" s="19" t="s">
        <v>70</v>
      </c>
      <c r="E106" s="20">
        <f>SUM(E107:E108)</f>
        <v>1000</v>
      </c>
      <c r="F106" s="20">
        <f>SUM(F107:F108)</f>
        <v>403.7</v>
      </c>
      <c r="G106" s="137">
        <f t="shared" si="3"/>
        <v>0.4037</v>
      </c>
    </row>
    <row r="107" spans="1:7" s="44" customFormat="1" ht="12.75" customHeight="1">
      <c r="A107" s="138"/>
      <c r="B107" s="17"/>
      <c r="C107" s="35">
        <v>4210</v>
      </c>
      <c r="D107" s="36" t="s">
        <v>23</v>
      </c>
      <c r="E107" s="37">
        <v>596.29999999999995</v>
      </c>
      <c r="F107" s="37">
        <v>0</v>
      </c>
      <c r="G107" s="143">
        <f t="shared" si="3"/>
        <v>0</v>
      </c>
    </row>
    <row r="108" spans="1:7" s="44" customFormat="1" ht="25.5">
      <c r="A108" s="138"/>
      <c r="B108" s="17"/>
      <c r="C108" s="35">
        <v>4700</v>
      </c>
      <c r="D108" s="23" t="s">
        <v>55</v>
      </c>
      <c r="E108" s="37">
        <v>403.7</v>
      </c>
      <c r="F108" s="37">
        <v>403.7</v>
      </c>
      <c r="G108" s="143">
        <f t="shared" si="3"/>
        <v>1</v>
      </c>
    </row>
    <row r="109" spans="1:7" s="44" customFormat="1" ht="12.75" customHeight="1">
      <c r="A109" s="138"/>
      <c r="B109" s="17" t="s">
        <v>71</v>
      </c>
      <c r="C109" s="18"/>
      <c r="D109" s="19" t="s">
        <v>72</v>
      </c>
      <c r="E109" s="20">
        <f>SUM(E110:E121)</f>
        <v>517956</v>
      </c>
      <c r="F109" s="20">
        <f>SUM(F110:F121)</f>
        <v>252716.26</v>
      </c>
      <c r="G109" s="137">
        <f t="shared" si="3"/>
        <v>0.48791067194896864</v>
      </c>
    </row>
    <row r="110" spans="1:7" s="44" customFormat="1" ht="12.75" customHeight="1">
      <c r="A110" s="138"/>
      <c r="B110" s="40"/>
      <c r="C110" s="35">
        <v>3020</v>
      </c>
      <c r="D110" s="36" t="s">
        <v>50</v>
      </c>
      <c r="E110" s="37">
        <v>15000</v>
      </c>
      <c r="F110" s="37">
        <v>6414</v>
      </c>
      <c r="G110" s="143">
        <f t="shared" si="3"/>
        <v>0.42759999999999998</v>
      </c>
    </row>
    <row r="111" spans="1:7" s="44" customFormat="1" ht="12.75" customHeight="1">
      <c r="A111" s="138"/>
      <c r="B111" s="40"/>
      <c r="C111" s="35">
        <v>4010</v>
      </c>
      <c r="D111" s="36" t="s">
        <v>42</v>
      </c>
      <c r="E111" s="37">
        <v>352973.81</v>
      </c>
      <c r="F111" s="37">
        <v>167262.64000000001</v>
      </c>
      <c r="G111" s="143">
        <f t="shared" si="3"/>
        <v>0.47386699880084593</v>
      </c>
    </row>
    <row r="112" spans="1:7" s="44" customFormat="1" ht="12.75" customHeight="1">
      <c r="A112" s="138"/>
      <c r="B112" s="40"/>
      <c r="C112" s="35">
        <v>4040</v>
      </c>
      <c r="D112" s="36" t="s">
        <v>51</v>
      </c>
      <c r="E112" s="37">
        <v>27168.19</v>
      </c>
      <c r="F112" s="37">
        <v>27168.19</v>
      </c>
      <c r="G112" s="143">
        <f t="shared" si="3"/>
        <v>1</v>
      </c>
    </row>
    <row r="113" spans="1:7" s="44" customFormat="1" ht="12.75" customHeight="1">
      <c r="A113" s="138"/>
      <c r="B113" s="40"/>
      <c r="C113" s="35">
        <v>4110</v>
      </c>
      <c r="D113" s="36" t="s">
        <v>43</v>
      </c>
      <c r="E113" s="37">
        <v>65381</v>
      </c>
      <c r="F113" s="37">
        <v>33460.26</v>
      </c>
      <c r="G113" s="143">
        <f t="shared" si="3"/>
        <v>0.51177345100258487</v>
      </c>
    </row>
    <row r="114" spans="1:7" s="44" customFormat="1" ht="12.75" customHeight="1">
      <c r="A114" s="138"/>
      <c r="B114" s="40"/>
      <c r="C114" s="35">
        <v>4120</v>
      </c>
      <c r="D114" s="36" t="s">
        <v>44</v>
      </c>
      <c r="E114" s="37">
        <v>9214</v>
      </c>
      <c r="F114" s="37">
        <v>4716.76</v>
      </c>
      <c r="G114" s="143">
        <f t="shared" si="3"/>
        <v>0.51191230735836768</v>
      </c>
    </row>
    <row r="115" spans="1:7" s="44" customFormat="1" ht="12.75" customHeight="1">
      <c r="A115" s="138"/>
      <c r="B115" s="40"/>
      <c r="C115" s="35">
        <v>4210</v>
      </c>
      <c r="D115" s="36" t="s">
        <v>23</v>
      </c>
      <c r="E115" s="37">
        <v>27000</v>
      </c>
      <c r="F115" s="37">
        <v>2563.61</v>
      </c>
      <c r="G115" s="143">
        <f t="shared" si="3"/>
        <v>9.4948518518518529E-2</v>
      </c>
    </row>
    <row r="116" spans="1:7" s="44" customFormat="1" ht="12.75" customHeight="1">
      <c r="A116" s="138"/>
      <c r="B116" s="40"/>
      <c r="C116" s="35">
        <v>4270</v>
      </c>
      <c r="D116" s="36" t="s">
        <v>24</v>
      </c>
      <c r="E116" s="37">
        <v>5000</v>
      </c>
      <c r="F116" s="37">
        <v>2120.21</v>
      </c>
      <c r="G116" s="143">
        <f t="shared" si="3"/>
        <v>0.42404200000000003</v>
      </c>
    </row>
    <row r="117" spans="1:7" s="44" customFormat="1" ht="12.75" customHeight="1">
      <c r="A117" s="138"/>
      <c r="B117" s="40"/>
      <c r="C117" s="35">
        <v>4300</v>
      </c>
      <c r="D117" s="36" t="s">
        <v>20</v>
      </c>
      <c r="E117" s="37">
        <v>5000</v>
      </c>
      <c r="F117" s="37">
        <v>928</v>
      </c>
      <c r="G117" s="143">
        <f t="shared" ref="G117:G144" si="4">F117/E117</f>
        <v>0.18559999999999999</v>
      </c>
    </row>
    <row r="118" spans="1:7" s="44" customFormat="1" ht="12.75" customHeight="1">
      <c r="A118" s="138"/>
      <c r="B118" s="40"/>
      <c r="C118" s="35">
        <v>4410</v>
      </c>
      <c r="D118" s="36" t="s">
        <v>53</v>
      </c>
      <c r="E118" s="37">
        <v>500</v>
      </c>
      <c r="F118" s="37">
        <v>0</v>
      </c>
      <c r="G118" s="143">
        <f>F118/E118</f>
        <v>0</v>
      </c>
    </row>
    <row r="119" spans="1:7" s="44" customFormat="1" ht="12.75" customHeight="1">
      <c r="A119" s="138"/>
      <c r="B119" s="40"/>
      <c r="C119" s="35">
        <v>4430</v>
      </c>
      <c r="D119" s="36" t="s">
        <v>15</v>
      </c>
      <c r="E119" s="37">
        <v>2061</v>
      </c>
      <c r="F119" s="37">
        <v>1962</v>
      </c>
      <c r="G119" s="143">
        <f t="shared" si="4"/>
        <v>0.95196506550218341</v>
      </c>
    </row>
    <row r="120" spans="1:7" s="44" customFormat="1" ht="12.75" customHeight="1">
      <c r="A120" s="138"/>
      <c r="B120" s="40"/>
      <c r="C120" s="35">
        <v>4440</v>
      </c>
      <c r="D120" s="36" t="s">
        <v>54</v>
      </c>
      <c r="E120" s="37">
        <v>7658</v>
      </c>
      <c r="F120" s="37">
        <v>5800</v>
      </c>
      <c r="G120" s="143">
        <f t="shared" si="4"/>
        <v>0.75737790545834427</v>
      </c>
    </row>
    <row r="121" spans="1:7" ht="26.25" thickBot="1">
      <c r="A121" s="153"/>
      <c r="B121" s="21"/>
      <c r="C121" s="22">
        <v>4700</v>
      </c>
      <c r="D121" s="23" t="s">
        <v>55</v>
      </c>
      <c r="E121" s="24">
        <v>1000</v>
      </c>
      <c r="F121" s="24">
        <v>320.58999999999997</v>
      </c>
      <c r="G121" s="139">
        <f t="shared" ref="G121:G126" si="5">F121/E121</f>
        <v>0.32058999999999999</v>
      </c>
    </row>
    <row r="122" spans="1:7" ht="12.75" customHeight="1" thickBot="1">
      <c r="A122" s="263">
        <v>757</v>
      </c>
      <c r="B122" s="264"/>
      <c r="C122" s="264"/>
      <c r="D122" s="265" t="s">
        <v>181</v>
      </c>
      <c r="E122" s="266">
        <f>E123</f>
        <v>220000</v>
      </c>
      <c r="F122" s="266">
        <f>F123</f>
        <v>72542.759999999995</v>
      </c>
      <c r="G122" s="267">
        <f t="shared" si="5"/>
        <v>0.32973981818181813</v>
      </c>
    </row>
    <row r="123" spans="1:7" ht="25.5">
      <c r="A123" s="165"/>
      <c r="B123" s="203">
        <v>75702</v>
      </c>
      <c r="C123" s="85"/>
      <c r="D123" s="450" t="s">
        <v>144</v>
      </c>
      <c r="E123" s="86">
        <f>SUM(E124:E126)</f>
        <v>220000</v>
      </c>
      <c r="F123" s="86">
        <f>SUM(F124:F126)</f>
        <v>72542.759999999995</v>
      </c>
      <c r="G123" s="166">
        <f t="shared" si="5"/>
        <v>0.32973981818181813</v>
      </c>
    </row>
    <row r="124" spans="1:7">
      <c r="A124" s="451"/>
      <c r="B124" s="452"/>
      <c r="C124" s="456">
        <v>8010</v>
      </c>
      <c r="D124" s="457" t="s">
        <v>201</v>
      </c>
      <c r="E124" s="458">
        <v>10000</v>
      </c>
      <c r="F124" s="458">
        <v>0</v>
      </c>
      <c r="G124" s="459">
        <v>0</v>
      </c>
    </row>
    <row r="125" spans="1:7" ht="25.5">
      <c r="A125" s="451"/>
      <c r="B125" s="452"/>
      <c r="C125" s="456">
        <v>8090</v>
      </c>
      <c r="D125" s="457" t="s">
        <v>202</v>
      </c>
      <c r="E125" s="458">
        <v>10000</v>
      </c>
      <c r="F125" s="458">
        <v>0</v>
      </c>
      <c r="G125" s="459">
        <v>0</v>
      </c>
    </row>
    <row r="126" spans="1:7" ht="39" thickBot="1">
      <c r="A126" s="167"/>
      <c r="B126" s="97"/>
      <c r="C126" s="27">
        <v>8110</v>
      </c>
      <c r="D126" s="453" t="s">
        <v>145</v>
      </c>
      <c r="E126" s="454">
        <v>200000</v>
      </c>
      <c r="F126" s="454">
        <v>72542.759999999995</v>
      </c>
      <c r="G126" s="455">
        <f t="shared" si="5"/>
        <v>0.36271379999999998</v>
      </c>
    </row>
    <row r="127" spans="1:7" ht="12.75" customHeight="1" thickBot="1">
      <c r="A127" s="263">
        <v>758</v>
      </c>
      <c r="B127" s="268"/>
      <c r="C127" s="239"/>
      <c r="D127" s="269" t="s">
        <v>73</v>
      </c>
      <c r="E127" s="246">
        <f>E128</f>
        <v>71451.94</v>
      </c>
      <c r="F127" s="246">
        <f>F128</f>
        <v>0</v>
      </c>
      <c r="G127" s="242">
        <f t="shared" si="4"/>
        <v>0</v>
      </c>
    </row>
    <row r="128" spans="1:7" ht="12.75" customHeight="1">
      <c r="A128" s="162"/>
      <c r="B128" s="48">
        <v>75818</v>
      </c>
      <c r="C128" s="49"/>
      <c r="D128" s="33" t="s">
        <v>74</v>
      </c>
      <c r="E128" s="50">
        <f>E129</f>
        <v>71451.94</v>
      </c>
      <c r="F128" s="50">
        <f>F129</f>
        <v>0</v>
      </c>
      <c r="G128" s="145">
        <f t="shared" si="4"/>
        <v>0</v>
      </c>
    </row>
    <row r="129" spans="1:7" ht="12.75" customHeight="1" thickBot="1">
      <c r="A129" s="168"/>
      <c r="B129" s="72"/>
      <c r="C129" s="22">
        <v>4810</v>
      </c>
      <c r="D129" s="23" t="s">
        <v>75</v>
      </c>
      <c r="E129" s="24">
        <v>71451.94</v>
      </c>
      <c r="F129" s="24">
        <v>0</v>
      </c>
      <c r="G129" s="159">
        <f t="shared" si="4"/>
        <v>0</v>
      </c>
    </row>
    <row r="130" spans="1:7" ht="12.75" customHeight="1" thickBot="1">
      <c r="A130" s="248" t="s">
        <v>76</v>
      </c>
      <c r="B130" s="270"/>
      <c r="C130" s="250"/>
      <c r="D130" s="236" t="s">
        <v>77</v>
      </c>
      <c r="E130" s="251">
        <f>SUM(E131+E153+E175+E177+E198+E200+E203+E221)</f>
        <v>4951126.6899999995</v>
      </c>
      <c r="F130" s="251">
        <f>SUM(F131+F153+F175+F177+F198+F200+F203+F221)</f>
        <v>2455166.62</v>
      </c>
      <c r="G130" s="271">
        <f t="shared" si="4"/>
        <v>0.49588038717708521</v>
      </c>
    </row>
    <row r="131" spans="1:7" ht="12.75" customHeight="1">
      <c r="A131" s="136"/>
      <c r="B131" s="31" t="s">
        <v>78</v>
      </c>
      <c r="C131" s="32"/>
      <c r="D131" s="33" t="s">
        <v>79</v>
      </c>
      <c r="E131" s="34">
        <f>SUM(E132:E152)</f>
        <v>1958615.18</v>
      </c>
      <c r="F131" s="34">
        <f>SUM(F132:F152)</f>
        <v>947562.89999999991</v>
      </c>
      <c r="G131" s="145">
        <f t="shared" si="4"/>
        <v>0.48379227817482756</v>
      </c>
    </row>
    <row r="132" spans="1:7" ht="12.75" customHeight="1">
      <c r="A132" s="136"/>
      <c r="B132" s="31"/>
      <c r="C132" s="352">
        <v>2950</v>
      </c>
      <c r="D132" s="460" t="s">
        <v>203</v>
      </c>
      <c r="E132" s="204">
        <v>0.18</v>
      </c>
      <c r="F132" s="204">
        <v>0.18</v>
      </c>
      <c r="G132" s="146">
        <v>0</v>
      </c>
    </row>
    <row r="133" spans="1:7" ht="12.75" customHeight="1">
      <c r="A133" s="136"/>
      <c r="B133" s="31"/>
      <c r="C133" s="35">
        <v>3020</v>
      </c>
      <c r="D133" s="36" t="s">
        <v>50</v>
      </c>
      <c r="E133" s="204">
        <v>3000</v>
      </c>
      <c r="F133" s="204">
        <v>0</v>
      </c>
      <c r="G133" s="146">
        <f t="shared" si="4"/>
        <v>0</v>
      </c>
    </row>
    <row r="134" spans="1:7" ht="12.75" customHeight="1">
      <c r="A134" s="138"/>
      <c r="B134" s="40"/>
      <c r="C134" s="35">
        <v>4010</v>
      </c>
      <c r="D134" s="36" t="s">
        <v>42</v>
      </c>
      <c r="E134" s="37">
        <v>1293034</v>
      </c>
      <c r="F134" s="37">
        <v>595303.99</v>
      </c>
      <c r="G134" s="143">
        <f t="shared" si="4"/>
        <v>0.46039314511451362</v>
      </c>
    </row>
    <row r="135" spans="1:7" ht="12.75" customHeight="1">
      <c r="A135" s="138"/>
      <c r="B135" s="40"/>
      <c r="C135" s="35">
        <v>4040</v>
      </c>
      <c r="D135" s="36" t="s">
        <v>51</v>
      </c>
      <c r="E135" s="37">
        <v>106898</v>
      </c>
      <c r="F135" s="37">
        <v>89038.15</v>
      </c>
      <c r="G135" s="143">
        <f t="shared" si="4"/>
        <v>0.83292624745084098</v>
      </c>
    </row>
    <row r="136" spans="1:7" ht="12.75" customHeight="1">
      <c r="A136" s="138"/>
      <c r="B136" s="40"/>
      <c r="C136" s="35">
        <v>4110</v>
      </c>
      <c r="D136" s="36" t="s">
        <v>43</v>
      </c>
      <c r="E136" s="37">
        <v>229683</v>
      </c>
      <c r="F136" s="37">
        <v>113754.69</v>
      </c>
      <c r="G136" s="143">
        <f t="shared" si="4"/>
        <v>0.49526821749977146</v>
      </c>
    </row>
    <row r="137" spans="1:7" ht="12.75" customHeight="1">
      <c r="A137" s="138"/>
      <c r="B137" s="40"/>
      <c r="C137" s="35">
        <v>4120</v>
      </c>
      <c r="D137" s="36" t="s">
        <v>44</v>
      </c>
      <c r="E137" s="37">
        <v>29056</v>
      </c>
      <c r="F137" s="37">
        <v>12011.97</v>
      </c>
      <c r="G137" s="143">
        <f t="shared" si="4"/>
        <v>0.41340755781938326</v>
      </c>
    </row>
    <row r="138" spans="1:7">
      <c r="A138" s="138"/>
      <c r="B138" s="40"/>
      <c r="C138" s="35">
        <v>4140</v>
      </c>
      <c r="D138" s="147" t="s">
        <v>148</v>
      </c>
      <c r="E138" s="37">
        <v>6000</v>
      </c>
      <c r="F138" s="37">
        <v>0</v>
      </c>
      <c r="G138" s="143">
        <f t="shared" si="4"/>
        <v>0</v>
      </c>
    </row>
    <row r="139" spans="1:7" ht="12.75" customHeight="1">
      <c r="A139" s="138"/>
      <c r="B139" s="40"/>
      <c r="C139" s="35">
        <v>4170</v>
      </c>
      <c r="D139" s="36" t="s">
        <v>14</v>
      </c>
      <c r="E139" s="37">
        <v>5000</v>
      </c>
      <c r="F139" s="37">
        <v>0</v>
      </c>
      <c r="G139" s="143">
        <f t="shared" si="4"/>
        <v>0</v>
      </c>
    </row>
    <row r="140" spans="1:7" ht="12.75" customHeight="1">
      <c r="A140" s="138"/>
      <c r="B140" s="40"/>
      <c r="C140" s="35">
        <v>4210</v>
      </c>
      <c r="D140" s="36" t="s">
        <v>23</v>
      </c>
      <c r="E140" s="37">
        <v>63815</v>
      </c>
      <c r="F140" s="37">
        <v>17464.82</v>
      </c>
      <c r="G140" s="143">
        <f t="shared" si="4"/>
        <v>0.27367891561545094</v>
      </c>
    </row>
    <row r="141" spans="1:7" ht="12.75" customHeight="1">
      <c r="A141" s="138"/>
      <c r="B141" s="40"/>
      <c r="C141" s="35">
        <v>4240</v>
      </c>
      <c r="D141" s="108" t="s">
        <v>160</v>
      </c>
      <c r="E141" s="37">
        <v>4977</v>
      </c>
      <c r="F141" s="37">
        <v>2222.94</v>
      </c>
      <c r="G141" s="143">
        <f t="shared" si="4"/>
        <v>0.44664255575647982</v>
      </c>
    </row>
    <row r="142" spans="1:7" ht="12.75" customHeight="1">
      <c r="A142" s="138"/>
      <c r="B142" s="40"/>
      <c r="C142" s="35">
        <v>4260</v>
      </c>
      <c r="D142" s="36" t="s">
        <v>29</v>
      </c>
      <c r="E142" s="37">
        <v>80000</v>
      </c>
      <c r="F142" s="37">
        <v>46554.720000000001</v>
      </c>
      <c r="G142" s="143">
        <f t="shared" si="4"/>
        <v>0.58193400000000006</v>
      </c>
    </row>
    <row r="143" spans="1:7" ht="12.75" customHeight="1">
      <c r="A143" s="138"/>
      <c r="B143" s="40"/>
      <c r="C143" s="35">
        <v>4270</v>
      </c>
      <c r="D143" s="36" t="s">
        <v>24</v>
      </c>
      <c r="E143" s="37">
        <v>9954</v>
      </c>
      <c r="F143" s="37">
        <v>2446.27</v>
      </c>
      <c r="G143" s="143">
        <f t="shared" si="4"/>
        <v>0.2457574844283705</v>
      </c>
    </row>
    <row r="144" spans="1:7" ht="12.75" customHeight="1">
      <c r="A144" s="138"/>
      <c r="B144" s="40"/>
      <c r="C144" s="35">
        <v>4280</v>
      </c>
      <c r="D144" s="36" t="s">
        <v>52</v>
      </c>
      <c r="E144" s="37">
        <v>1450</v>
      </c>
      <c r="F144" s="37">
        <v>49.78</v>
      </c>
      <c r="G144" s="143">
        <f t="shared" si="4"/>
        <v>3.4331034482758621E-2</v>
      </c>
    </row>
    <row r="145" spans="1:7" ht="12.75" customHeight="1">
      <c r="A145" s="138"/>
      <c r="B145" s="40"/>
      <c r="C145" s="35">
        <v>4300</v>
      </c>
      <c r="D145" s="36" t="s">
        <v>20</v>
      </c>
      <c r="E145" s="37">
        <v>50325</v>
      </c>
      <c r="F145" s="37">
        <v>18960.759999999998</v>
      </c>
      <c r="G145" s="143">
        <f t="shared" ref="G145:G181" si="6">F145/E145</f>
        <v>0.37676621957277689</v>
      </c>
    </row>
    <row r="146" spans="1:7" ht="12.75" customHeight="1">
      <c r="A146" s="138"/>
      <c r="B146" s="40"/>
      <c r="C146" s="35">
        <v>4360</v>
      </c>
      <c r="D146" s="36" t="s">
        <v>150</v>
      </c>
      <c r="E146" s="37">
        <v>2000</v>
      </c>
      <c r="F146" s="37">
        <v>660.67</v>
      </c>
      <c r="G146" s="143">
        <f t="shared" si="6"/>
        <v>0.33033499999999999</v>
      </c>
    </row>
    <row r="147" spans="1:7" ht="12.75" customHeight="1">
      <c r="A147" s="138"/>
      <c r="B147" s="40"/>
      <c r="C147" s="35">
        <v>4390</v>
      </c>
      <c r="D147" s="36" t="s">
        <v>151</v>
      </c>
      <c r="E147" s="37">
        <v>5000</v>
      </c>
      <c r="F147" s="37">
        <v>0</v>
      </c>
      <c r="G147" s="143">
        <f t="shared" si="6"/>
        <v>0</v>
      </c>
    </row>
    <row r="148" spans="1:7" ht="12.75" customHeight="1">
      <c r="A148" s="138"/>
      <c r="B148" s="40"/>
      <c r="C148" s="35">
        <v>4410</v>
      </c>
      <c r="D148" s="36" t="s">
        <v>53</v>
      </c>
      <c r="E148" s="37">
        <v>1500</v>
      </c>
      <c r="F148" s="37">
        <v>205.59</v>
      </c>
      <c r="G148" s="143">
        <f t="shared" si="6"/>
        <v>0.13706000000000002</v>
      </c>
    </row>
    <row r="149" spans="1:7" ht="12.75" customHeight="1">
      <c r="A149" s="138"/>
      <c r="B149" s="40"/>
      <c r="C149" s="35">
        <v>4430</v>
      </c>
      <c r="D149" s="36" t="s">
        <v>15</v>
      </c>
      <c r="E149" s="37">
        <v>4977</v>
      </c>
      <c r="F149" s="37">
        <v>1766</v>
      </c>
      <c r="G149" s="143">
        <f t="shared" si="6"/>
        <v>0.35483222824994975</v>
      </c>
    </row>
    <row r="150" spans="1:7" ht="12.75" customHeight="1">
      <c r="A150" s="138"/>
      <c r="B150" s="373"/>
      <c r="C150" s="374">
        <v>4440</v>
      </c>
      <c r="D150" s="375" t="s">
        <v>54</v>
      </c>
      <c r="E150" s="376">
        <v>59946</v>
      </c>
      <c r="F150" s="37">
        <v>46622.37</v>
      </c>
      <c r="G150" s="143">
        <f t="shared" si="6"/>
        <v>0.77773946551896711</v>
      </c>
    </row>
    <row r="151" spans="1:7" ht="12.75" customHeight="1">
      <c r="A151" s="138"/>
      <c r="B151" s="380"/>
      <c r="C151" s="381">
        <v>4610</v>
      </c>
      <c r="D151" s="28" t="s">
        <v>31</v>
      </c>
      <c r="E151" s="382">
        <v>1000</v>
      </c>
      <c r="F151" s="37">
        <v>0</v>
      </c>
      <c r="G151" s="143">
        <f t="shared" si="6"/>
        <v>0</v>
      </c>
    </row>
    <row r="152" spans="1:7" ht="25.5">
      <c r="A152" s="138"/>
      <c r="B152" s="377"/>
      <c r="C152" s="290">
        <v>4700</v>
      </c>
      <c r="D152" s="378" t="s">
        <v>55</v>
      </c>
      <c r="E152" s="379">
        <v>1000</v>
      </c>
      <c r="F152" s="37">
        <v>500</v>
      </c>
      <c r="G152" s="143">
        <f t="shared" si="6"/>
        <v>0.5</v>
      </c>
    </row>
    <row r="153" spans="1:7" ht="12.75" customHeight="1">
      <c r="A153" s="176"/>
      <c r="B153" s="205">
        <v>80104</v>
      </c>
      <c r="C153" s="206"/>
      <c r="D153" s="207" t="s">
        <v>80</v>
      </c>
      <c r="E153" s="53">
        <f>SUM(E154:E174)</f>
        <v>1455280.92</v>
      </c>
      <c r="F153" s="53">
        <f>SUM(F154:F174)</f>
        <v>685848.64</v>
      </c>
      <c r="G153" s="169">
        <f t="shared" si="6"/>
        <v>0.47128264417841748</v>
      </c>
    </row>
    <row r="154" spans="1:7" ht="25.5">
      <c r="A154" s="177"/>
      <c r="B154" s="129"/>
      <c r="C154" s="209">
        <v>2540</v>
      </c>
      <c r="D154" s="310" t="s">
        <v>168</v>
      </c>
      <c r="E154" s="210">
        <v>125008.92</v>
      </c>
      <c r="F154" s="99">
        <v>63051.75</v>
      </c>
      <c r="G154" s="211">
        <f t="shared" si="6"/>
        <v>0.50437800758537876</v>
      </c>
    </row>
    <row r="155" spans="1:7" ht="12.75" customHeight="1">
      <c r="A155" s="162"/>
      <c r="B155" s="208"/>
      <c r="C155" s="67">
        <v>3020</v>
      </c>
      <c r="D155" s="110" t="s">
        <v>81</v>
      </c>
      <c r="E155" s="52">
        <v>2000</v>
      </c>
      <c r="F155" s="52">
        <v>705</v>
      </c>
      <c r="G155" s="164">
        <f t="shared" si="6"/>
        <v>0.35249999999999998</v>
      </c>
    </row>
    <row r="156" spans="1:7" ht="12.75" customHeight="1">
      <c r="A156" s="150"/>
      <c r="B156" s="42"/>
      <c r="C156" s="51">
        <v>4010</v>
      </c>
      <c r="D156" s="108" t="s">
        <v>42</v>
      </c>
      <c r="E156" s="52">
        <v>676400</v>
      </c>
      <c r="F156" s="52">
        <v>327274.17</v>
      </c>
      <c r="G156" s="164">
        <f t="shared" si="6"/>
        <v>0.4838470875221762</v>
      </c>
    </row>
    <row r="157" spans="1:7" ht="12.75" customHeight="1">
      <c r="A157" s="150"/>
      <c r="B157" s="42"/>
      <c r="C157" s="51">
        <v>4040</v>
      </c>
      <c r="D157" s="108" t="s">
        <v>51</v>
      </c>
      <c r="E157" s="52">
        <v>49972</v>
      </c>
      <c r="F157" s="52">
        <v>49277.3</v>
      </c>
      <c r="G157" s="164">
        <f t="shared" si="6"/>
        <v>0.98609821500040029</v>
      </c>
    </row>
    <row r="158" spans="1:7" ht="12.75" customHeight="1">
      <c r="A158" s="150"/>
      <c r="B158" s="42"/>
      <c r="C158" s="51">
        <v>4110</v>
      </c>
      <c r="D158" s="108" t="s">
        <v>43</v>
      </c>
      <c r="E158" s="52">
        <v>126500</v>
      </c>
      <c r="F158" s="52">
        <v>62310.07</v>
      </c>
      <c r="G158" s="164">
        <f t="shared" si="6"/>
        <v>0.49256972332015808</v>
      </c>
    </row>
    <row r="159" spans="1:7" ht="12.75" customHeight="1">
      <c r="A159" s="150"/>
      <c r="B159" s="42"/>
      <c r="C159" s="51">
        <v>4120</v>
      </c>
      <c r="D159" s="108" t="s">
        <v>82</v>
      </c>
      <c r="E159" s="52">
        <v>18000</v>
      </c>
      <c r="F159" s="52">
        <v>6942.78</v>
      </c>
      <c r="G159" s="164">
        <f t="shared" si="6"/>
        <v>0.38571</v>
      </c>
    </row>
    <row r="160" spans="1:7" ht="12.75" customHeight="1">
      <c r="A160" s="150"/>
      <c r="B160" s="42"/>
      <c r="C160" s="51" t="s">
        <v>83</v>
      </c>
      <c r="D160" s="108" t="s">
        <v>14</v>
      </c>
      <c r="E160" s="52">
        <v>7400</v>
      </c>
      <c r="F160" s="52">
        <v>3886.6</v>
      </c>
      <c r="G160" s="164">
        <f t="shared" si="6"/>
        <v>0.52521621621621617</v>
      </c>
    </row>
    <row r="161" spans="1:7" ht="12.75" customHeight="1">
      <c r="A161" s="150"/>
      <c r="B161" s="42"/>
      <c r="C161" s="51">
        <v>4210</v>
      </c>
      <c r="D161" s="108" t="s">
        <v>23</v>
      </c>
      <c r="E161" s="52">
        <v>25000</v>
      </c>
      <c r="F161" s="52">
        <v>8706.7000000000007</v>
      </c>
      <c r="G161" s="164">
        <f t="shared" si="6"/>
        <v>0.34826800000000002</v>
      </c>
    </row>
    <row r="162" spans="1:7" ht="12.75" customHeight="1">
      <c r="A162" s="150"/>
      <c r="B162" s="42"/>
      <c r="C162" s="51">
        <v>4220</v>
      </c>
      <c r="D162" s="108" t="s">
        <v>84</v>
      </c>
      <c r="E162" s="52">
        <v>94000</v>
      </c>
      <c r="F162" s="52">
        <v>44797.4</v>
      </c>
      <c r="G162" s="164">
        <f>F162/E162</f>
        <v>0.47656808510638299</v>
      </c>
    </row>
    <row r="163" spans="1:7" ht="12.75" customHeight="1">
      <c r="A163" s="150"/>
      <c r="B163" s="42"/>
      <c r="C163" s="51" t="s">
        <v>139</v>
      </c>
      <c r="D163" s="108" t="s">
        <v>160</v>
      </c>
      <c r="E163" s="52">
        <v>1000</v>
      </c>
      <c r="F163" s="52">
        <v>650</v>
      </c>
      <c r="G163" s="164">
        <f t="shared" si="6"/>
        <v>0.65</v>
      </c>
    </row>
    <row r="164" spans="1:7" ht="12.75" customHeight="1">
      <c r="A164" s="150"/>
      <c r="B164" s="42"/>
      <c r="C164" s="51">
        <v>4260</v>
      </c>
      <c r="D164" s="108" t="s">
        <v>29</v>
      </c>
      <c r="E164" s="52">
        <v>75000</v>
      </c>
      <c r="F164" s="52">
        <v>38206.449999999997</v>
      </c>
      <c r="G164" s="164">
        <f t="shared" si="6"/>
        <v>0.50941933333333334</v>
      </c>
    </row>
    <row r="165" spans="1:7" ht="12.75" customHeight="1">
      <c r="A165" s="150"/>
      <c r="B165" s="42"/>
      <c r="C165" s="51">
        <v>4270</v>
      </c>
      <c r="D165" s="108" t="s">
        <v>24</v>
      </c>
      <c r="E165" s="52">
        <v>80000</v>
      </c>
      <c r="F165" s="52">
        <v>683.5</v>
      </c>
      <c r="G165" s="164">
        <f t="shared" si="6"/>
        <v>8.5437499999999993E-3</v>
      </c>
    </row>
    <row r="166" spans="1:7" ht="12.75" customHeight="1">
      <c r="A166" s="150"/>
      <c r="B166" s="42"/>
      <c r="C166" s="51" t="s">
        <v>85</v>
      </c>
      <c r="D166" s="36" t="s">
        <v>52</v>
      </c>
      <c r="E166" s="52">
        <v>200</v>
      </c>
      <c r="F166" s="52">
        <v>100</v>
      </c>
      <c r="G166" s="164">
        <f t="shared" si="6"/>
        <v>0.5</v>
      </c>
    </row>
    <row r="167" spans="1:7" ht="12.75" customHeight="1">
      <c r="A167" s="150"/>
      <c r="B167" s="42"/>
      <c r="C167" s="51">
        <v>4300</v>
      </c>
      <c r="D167" s="106" t="s">
        <v>20</v>
      </c>
      <c r="E167" s="52">
        <v>42000</v>
      </c>
      <c r="F167" s="55">
        <v>15404.6</v>
      </c>
      <c r="G167" s="164">
        <f t="shared" si="6"/>
        <v>0.36677619047619048</v>
      </c>
    </row>
    <row r="168" spans="1:7" ht="25.5">
      <c r="A168" s="150"/>
      <c r="B168" s="42"/>
      <c r="C168" s="120" t="s">
        <v>140</v>
      </c>
      <c r="D168" s="288" t="s">
        <v>169</v>
      </c>
      <c r="E168" s="121">
        <v>95000</v>
      </c>
      <c r="F168" s="55">
        <v>36678.53</v>
      </c>
      <c r="G168" s="164">
        <f t="shared" si="6"/>
        <v>0.38608978947368422</v>
      </c>
    </row>
    <row r="169" spans="1:7" ht="12.75" customHeight="1">
      <c r="A169" s="150"/>
      <c r="B169" s="42"/>
      <c r="C169" s="120" t="s">
        <v>141</v>
      </c>
      <c r="D169" s="123" t="s">
        <v>149</v>
      </c>
      <c r="E169" s="121">
        <v>2000</v>
      </c>
      <c r="F169" s="52">
        <v>727.79</v>
      </c>
      <c r="G169" s="164">
        <f>F169/E169</f>
        <v>0.36389499999999997</v>
      </c>
    </row>
    <row r="170" spans="1:7" ht="12.75" customHeight="1">
      <c r="A170" s="150"/>
      <c r="B170" s="42"/>
      <c r="C170" s="120" t="s">
        <v>142</v>
      </c>
      <c r="D170" s="122" t="s">
        <v>151</v>
      </c>
      <c r="E170" s="121">
        <v>300</v>
      </c>
      <c r="F170" s="52">
        <v>0</v>
      </c>
      <c r="G170" s="164">
        <f>F170/E170</f>
        <v>0</v>
      </c>
    </row>
    <row r="171" spans="1:7" ht="12.75" customHeight="1">
      <c r="A171" s="150"/>
      <c r="B171" s="42"/>
      <c r="C171" s="51">
        <v>4410</v>
      </c>
      <c r="D171" s="110" t="s">
        <v>86</v>
      </c>
      <c r="E171" s="52">
        <v>500</v>
      </c>
      <c r="F171" s="52">
        <v>74</v>
      </c>
      <c r="G171" s="164">
        <f t="shared" si="6"/>
        <v>0.14799999999999999</v>
      </c>
    </row>
    <row r="172" spans="1:7" ht="12.75" customHeight="1">
      <c r="A172" s="150"/>
      <c r="B172" s="42"/>
      <c r="C172" s="51">
        <v>4430</v>
      </c>
      <c r="D172" s="108" t="s">
        <v>15</v>
      </c>
      <c r="E172" s="52">
        <v>600</v>
      </c>
      <c r="F172" s="52">
        <v>527</v>
      </c>
      <c r="G172" s="164">
        <f t="shared" si="6"/>
        <v>0.8783333333333333</v>
      </c>
    </row>
    <row r="173" spans="1:7" ht="12.75" customHeight="1">
      <c r="A173" s="150"/>
      <c r="B173" s="42"/>
      <c r="C173" s="51">
        <v>4440</v>
      </c>
      <c r="D173" s="108" t="s">
        <v>54</v>
      </c>
      <c r="E173" s="52">
        <v>32400</v>
      </c>
      <c r="F173" s="52">
        <v>24300</v>
      </c>
      <c r="G173" s="164">
        <f t="shared" si="6"/>
        <v>0.75</v>
      </c>
    </row>
    <row r="174" spans="1:7" ht="12.75" customHeight="1">
      <c r="A174" s="150"/>
      <c r="B174" s="42"/>
      <c r="C174" s="51" t="s">
        <v>87</v>
      </c>
      <c r="D174" s="36" t="s">
        <v>55</v>
      </c>
      <c r="E174" s="52">
        <v>2000</v>
      </c>
      <c r="F174" s="52">
        <v>1545</v>
      </c>
      <c r="G174" s="164">
        <f t="shared" si="6"/>
        <v>0.77249999999999996</v>
      </c>
    </row>
    <row r="175" spans="1:7" ht="12.75" customHeight="1">
      <c r="A175" s="150"/>
      <c r="B175" s="74">
        <v>80106</v>
      </c>
      <c r="C175" s="35"/>
      <c r="D175" s="36" t="s">
        <v>170</v>
      </c>
      <c r="E175" s="75">
        <f>E176</f>
        <v>55559.519999999997</v>
      </c>
      <c r="F175" s="75">
        <f>F176</f>
        <v>27711.72</v>
      </c>
      <c r="G175" s="212">
        <f t="shared" si="6"/>
        <v>0.49877536738978312</v>
      </c>
    </row>
    <row r="176" spans="1:7" ht="25.5">
      <c r="A176" s="150"/>
      <c r="B176" s="42"/>
      <c r="C176" s="209">
        <v>2540</v>
      </c>
      <c r="D176" s="310" t="s">
        <v>168</v>
      </c>
      <c r="E176" s="52">
        <v>55559.519999999997</v>
      </c>
      <c r="F176" s="52">
        <v>27711.72</v>
      </c>
      <c r="G176" s="164">
        <f t="shared" si="6"/>
        <v>0.49877536738978312</v>
      </c>
    </row>
    <row r="177" spans="1:7" ht="12.75" customHeight="1">
      <c r="A177" s="138"/>
      <c r="B177" s="17" t="s">
        <v>88</v>
      </c>
      <c r="C177" s="18"/>
      <c r="D177" s="19" t="s">
        <v>89</v>
      </c>
      <c r="E177" s="20">
        <f>SUM(E178:E197)</f>
        <v>1344657.07</v>
      </c>
      <c r="F177" s="20">
        <f>SUM(F178:F197)</f>
        <v>706695.02</v>
      </c>
      <c r="G177" s="137">
        <f t="shared" si="6"/>
        <v>0.52555780634835025</v>
      </c>
    </row>
    <row r="178" spans="1:7" ht="12.75" customHeight="1">
      <c r="A178" s="138"/>
      <c r="B178" s="40"/>
      <c r="C178" s="35">
        <v>3020</v>
      </c>
      <c r="D178" s="36" t="s">
        <v>50</v>
      </c>
      <c r="E178" s="37">
        <v>3480</v>
      </c>
      <c r="F178" s="37">
        <v>1629.81</v>
      </c>
      <c r="G178" s="143">
        <f t="shared" si="6"/>
        <v>0.4683362068965517</v>
      </c>
    </row>
    <row r="179" spans="1:7" ht="12.75" customHeight="1">
      <c r="A179" s="138"/>
      <c r="B179" s="40"/>
      <c r="C179" s="35">
        <v>4010</v>
      </c>
      <c r="D179" s="36" t="s">
        <v>42</v>
      </c>
      <c r="E179" s="37">
        <v>877947</v>
      </c>
      <c r="F179" s="37">
        <v>430660.42</v>
      </c>
      <c r="G179" s="143">
        <f t="shared" si="6"/>
        <v>0.49053122796706405</v>
      </c>
    </row>
    <row r="180" spans="1:7" ht="12.75" customHeight="1">
      <c r="A180" s="138"/>
      <c r="B180" s="40"/>
      <c r="C180" s="35">
        <v>4040</v>
      </c>
      <c r="D180" s="36" t="s">
        <v>51</v>
      </c>
      <c r="E180" s="37">
        <v>68000</v>
      </c>
      <c r="F180" s="37">
        <v>66506.3</v>
      </c>
      <c r="G180" s="143">
        <f t="shared" si="6"/>
        <v>0.97803382352941182</v>
      </c>
    </row>
    <row r="181" spans="1:7" ht="12.75" customHeight="1">
      <c r="A181" s="138"/>
      <c r="B181" s="40"/>
      <c r="C181" s="35">
        <v>4110</v>
      </c>
      <c r="D181" s="36" t="s">
        <v>43</v>
      </c>
      <c r="E181" s="37">
        <v>162600</v>
      </c>
      <c r="F181" s="37">
        <v>81423.210000000006</v>
      </c>
      <c r="G181" s="143">
        <f t="shared" si="6"/>
        <v>0.50075774907749082</v>
      </c>
    </row>
    <row r="182" spans="1:7" ht="12.75" customHeight="1">
      <c r="A182" s="138"/>
      <c r="B182" s="40"/>
      <c r="C182" s="35">
        <v>4120</v>
      </c>
      <c r="D182" s="36" t="s">
        <v>44</v>
      </c>
      <c r="E182" s="37">
        <v>17000</v>
      </c>
      <c r="F182" s="37">
        <v>8962.24</v>
      </c>
      <c r="G182" s="143">
        <f t="shared" ref="G182:G224" si="7">F182/E182</f>
        <v>0.52719058823529408</v>
      </c>
    </row>
    <row r="183" spans="1:7" ht="12.75" customHeight="1">
      <c r="A183" s="138"/>
      <c r="B183" s="40"/>
      <c r="C183" s="35">
        <v>4170</v>
      </c>
      <c r="D183" s="36" t="s">
        <v>14</v>
      </c>
      <c r="E183" s="37">
        <v>4327</v>
      </c>
      <c r="F183" s="37">
        <v>3691.67</v>
      </c>
      <c r="G183" s="143">
        <f t="shared" si="7"/>
        <v>0.85317078807487867</v>
      </c>
    </row>
    <row r="184" spans="1:7" ht="12.75" customHeight="1">
      <c r="A184" s="138"/>
      <c r="B184" s="40"/>
      <c r="C184" s="35">
        <v>4210</v>
      </c>
      <c r="D184" s="36" t="s">
        <v>23</v>
      </c>
      <c r="E184" s="37">
        <v>26670</v>
      </c>
      <c r="F184" s="37">
        <v>8924.7999999999993</v>
      </c>
      <c r="G184" s="143">
        <f t="shared" si="7"/>
        <v>0.33463817022872139</v>
      </c>
    </row>
    <row r="185" spans="1:7" ht="12.75" customHeight="1">
      <c r="A185" s="138"/>
      <c r="B185" s="40"/>
      <c r="C185" s="35">
        <v>4240</v>
      </c>
      <c r="D185" s="170" t="s">
        <v>152</v>
      </c>
      <c r="E185" s="37">
        <v>4000</v>
      </c>
      <c r="F185" s="37">
        <v>646.23</v>
      </c>
      <c r="G185" s="143">
        <f t="shared" si="7"/>
        <v>0.16155749999999999</v>
      </c>
    </row>
    <row r="186" spans="1:7" ht="12.75" customHeight="1">
      <c r="A186" s="138"/>
      <c r="B186" s="40"/>
      <c r="C186" s="35">
        <v>4260</v>
      </c>
      <c r="D186" s="36" t="s">
        <v>29</v>
      </c>
      <c r="E186" s="37">
        <v>44775</v>
      </c>
      <c r="F186" s="37">
        <v>25295.65</v>
      </c>
      <c r="G186" s="143">
        <f>F186/E186</f>
        <v>0.56495030709101068</v>
      </c>
    </row>
    <row r="187" spans="1:7" ht="12.75" customHeight="1">
      <c r="A187" s="138"/>
      <c r="B187" s="40"/>
      <c r="C187" s="51">
        <v>4270</v>
      </c>
      <c r="D187" s="108" t="s">
        <v>24</v>
      </c>
      <c r="E187" s="37">
        <v>4975</v>
      </c>
      <c r="F187" s="37">
        <v>0</v>
      </c>
      <c r="G187" s="143">
        <f>F187/E187</f>
        <v>0</v>
      </c>
    </row>
    <row r="188" spans="1:7" ht="12.75" customHeight="1">
      <c r="A188" s="138"/>
      <c r="B188" s="40"/>
      <c r="C188" s="35">
        <v>4280</v>
      </c>
      <c r="D188" s="36" t="s">
        <v>52</v>
      </c>
      <c r="E188" s="37">
        <v>498</v>
      </c>
      <c r="F188" s="37">
        <v>34.74</v>
      </c>
      <c r="G188" s="143">
        <f>F188/E188</f>
        <v>6.9759036144578318E-2</v>
      </c>
    </row>
    <row r="189" spans="1:7" ht="12.75" customHeight="1">
      <c r="A189" s="138"/>
      <c r="B189" s="40"/>
      <c r="C189" s="35">
        <v>4300</v>
      </c>
      <c r="D189" s="23" t="s">
        <v>20</v>
      </c>
      <c r="E189" s="37">
        <v>65493</v>
      </c>
      <c r="F189" s="37">
        <v>36266.65</v>
      </c>
      <c r="G189" s="143">
        <f t="shared" si="7"/>
        <v>0.55374849220527389</v>
      </c>
    </row>
    <row r="190" spans="1:7" ht="12.75" customHeight="1">
      <c r="A190" s="138"/>
      <c r="B190" s="40"/>
      <c r="C190" s="124">
        <v>4360</v>
      </c>
      <c r="D190" s="123" t="s">
        <v>149</v>
      </c>
      <c r="E190" s="77">
        <v>3480</v>
      </c>
      <c r="F190" s="37">
        <v>1597.79</v>
      </c>
      <c r="G190" s="143">
        <f>F190/E190</f>
        <v>0.45913505747126437</v>
      </c>
    </row>
    <row r="191" spans="1:7" ht="12.75" customHeight="1">
      <c r="A191" s="138"/>
      <c r="B191" s="40"/>
      <c r="C191" s="124">
        <v>4390</v>
      </c>
      <c r="D191" s="122" t="s">
        <v>151</v>
      </c>
      <c r="E191" s="77">
        <v>2980</v>
      </c>
      <c r="F191" s="37">
        <v>0</v>
      </c>
      <c r="G191" s="143">
        <f>F191/E191</f>
        <v>0</v>
      </c>
    </row>
    <row r="192" spans="1:7" ht="12.75" customHeight="1">
      <c r="A192" s="138"/>
      <c r="B192" s="40"/>
      <c r="C192" s="35">
        <v>4410</v>
      </c>
      <c r="D192" s="110" t="s">
        <v>53</v>
      </c>
      <c r="E192" s="37">
        <v>995</v>
      </c>
      <c r="F192" s="37">
        <v>193.2</v>
      </c>
      <c r="G192" s="143">
        <f t="shared" si="7"/>
        <v>0.19417085427135677</v>
      </c>
    </row>
    <row r="193" spans="1:7" ht="12.75" customHeight="1">
      <c r="A193" s="138"/>
      <c r="B193" s="40"/>
      <c r="C193" s="35">
        <v>4430</v>
      </c>
      <c r="D193" s="108" t="s">
        <v>15</v>
      </c>
      <c r="E193" s="37">
        <v>3980</v>
      </c>
      <c r="F193" s="37">
        <v>895.24</v>
      </c>
      <c r="G193" s="143">
        <f t="shared" si="7"/>
        <v>0.22493467336683418</v>
      </c>
    </row>
    <row r="194" spans="1:7" ht="12.75" customHeight="1">
      <c r="A194" s="138"/>
      <c r="B194" s="40"/>
      <c r="C194" s="35">
        <v>4440</v>
      </c>
      <c r="D194" s="36" t="s">
        <v>54</v>
      </c>
      <c r="E194" s="37">
        <v>45920</v>
      </c>
      <c r="F194" s="37">
        <v>34420</v>
      </c>
      <c r="G194" s="143">
        <f t="shared" si="7"/>
        <v>0.74956445993031362</v>
      </c>
    </row>
    <row r="195" spans="1:7" ht="12.75" customHeight="1">
      <c r="A195" s="138"/>
      <c r="B195" s="40"/>
      <c r="C195" s="35">
        <v>4580</v>
      </c>
      <c r="D195" s="36" t="s">
        <v>30</v>
      </c>
      <c r="E195" s="37">
        <v>573.07000000000005</v>
      </c>
      <c r="F195" s="37">
        <v>573.07000000000005</v>
      </c>
      <c r="G195" s="143">
        <f t="shared" si="7"/>
        <v>1</v>
      </c>
    </row>
    <row r="196" spans="1:7" ht="12.75" customHeight="1">
      <c r="A196" s="138"/>
      <c r="B196" s="40"/>
      <c r="C196" s="35">
        <v>4610</v>
      </c>
      <c r="D196" s="28" t="s">
        <v>31</v>
      </c>
      <c r="E196" s="37">
        <v>4974</v>
      </c>
      <c r="F196" s="37">
        <v>4974</v>
      </c>
      <c r="G196" s="143">
        <f t="shared" si="7"/>
        <v>1</v>
      </c>
    </row>
    <row r="197" spans="1:7" ht="12.75" customHeight="1">
      <c r="A197" s="138"/>
      <c r="B197" s="40"/>
      <c r="C197" s="35">
        <v>4700</v>
      </c>
      <c r="D197" s="36" t="s">
        <v>55</v>
      </c>
      <c r="E197" s="37">
        <v>1990</v>
      </c>
      <c r="F197" s="37">
        <v>0</v>
      </c>
      <c r="G197" s="143">
        <f t="shared" si="7"/>
        <v>0</v>
      </c>
    </row>
    <row r="198" spans="1:7" ht="12.75" customHeight="1">
      <c r="A198" s="138"/>
      <c r="B198" s="17">
        <v>80113</v>
      </c>
      <c r="C198" s="41"/>
      <c r="D198" s="148" t="s">
        <v>153</v>
      </c>
      <c r="E198" s="20">
        <f>E199</f>
        <v>12960</v>
      </c>
      <c r="F198" s="20">
        <f>F199</f>
        <v>7470</v>
      </c>
      <c r="G198" s="137">
        <f t="shared" si="7"/>
        <v>0.57638888888888884</v>
      </c>
    </row>
    <row r="199" spans="1:7" ht="12.75" customHeight="1">
      <c r="A199" s="138"/>
      <c r="B199" s="56"/>
      <c r="C199" s="125">
        <v>4300</v>
      </c>
      <c r="D199" s="36" t="s">
        <v>20</v>
      </c>
      <c r="E199" s="37">
        <v>12960</v>
      </c>
      <c r="F199" s="37">
        <v>7470</v>
      </c>
      <c r="G199" s="143">
        <f t="shared" si="7"/>
        <v>0.57638888888888884</v>
      </c>
    </row>
    <row r="200" spans="1:7" ht="12.75" customHeight="1">
      <c r="A200" s="138"/>
      <c r="B200" s="17">
        <v>80146</v>
      </c>
      <c r="C200" s="18"/>
      <c r="D200" s="213" t="s">
        <v>90</v>
      </c>
      <c r="E200" s="20">
        <f>SUM(E201:E202)</f>
        <v>5485</v>
      </c>
      <c r="F200" s="20">
        <f>SUM(F201:F202)</f>
        <v>1187.32</v>
      </c>
      <c r="G200" s="137">
        <f t="shared" si="7"/>
        <v>0.21646672743846854</v>
      </c>
    </row>
    <row r="201" spans="1:7" ht="12.75" customHeight="1">
      <c r="A201" s="138"/>
      <c r="B201" s="17"/>
      <c r="C201" s="124">
        <v>4410</v>
      </c>
      <c r="D201" s="190" t="s">
        <v>53</v>
      </c>
      <c r="E201" s="192">
        <v>500</v>
      </c>
      <c r="F201" s="84">
        <v>0</v>
      </c>
      <c r="G201" s="143">
        <f t="shared" si="7"/>
        <v>0</v>
      </c>
    </row>
    <row r="202" spans="1:7" ht="25.5">
      <c r="A202" s="138"/>
      <c r="B202" s="40"/>
      <c r="C202" s="35">
        <v>4700</v>
      </c>
      <c r="D202" s="43" t="s">
        <v>55</v>
      </c>
      <c r="E202" s="37">
        <v>4985</v>
      </c>
      <c r="F202" s="37">
        <v>1187.32</v>
      </c>
      <c r="G202" s="143">
        <f t="shared" si="7"/>
        <v>0.23817853560682045</v>
      </c>
    </row>
    <row r="203" spans="1:7" ht="51">
      <c r="A203" s="138"/>
      <c r="B203" s="80">
        <v>80150</v>
      </c>
      <c r="C203" s="87"/>
      <c r="D203" s="171" t="s">
        <v>156</v>
      </c>
      <c r="E203" s="79">
        <f>SUM(E204:E220)</f>
        <v>55869</v>
      </c>
      <c r="F203" s="79">
        <f>SUM(F204:F220)</f>
        <v>35515.630000000005</v>
      </c>
      <c r="G203" s="149">
        <f t="shared" ref="G203:G220" si="8">F203/E203</f>
        <v>0.63569475021926303</v>
      </c>
    </row>
    <row r="204" spans="1:7" ht="12.75" customHeight="1">
      <c r="A204" s="138"/>
      <c r="B204" s="80"/>
      <c r="C204" s="35">
        <v>3020</v>
      </c>
      <c r="D204" s="36" t="s">
        <v>50</v>
      </c>
      <c r="E204" s="84">
        <v>18</v>
      </c>
      <c r="F204" s="84">
        <v>10.42</v>
      </c>
      <c r="G204" s="156">
        <f t="shared" si="8"/>
        <v>0.5788888888888889</v>
      </c>
    </row>
    <row r="205" spans="1:7" ht="12.75" customHeight="1">
      <c r="A205" s="138"/>
      <c r="B205" s="40"/>
      <c r="C205" s="35">
        <v>4010</v>
      </c>
      <c r="D205" s="36" t="s">
        <v>42</v>
      </c>
      <c r="E205" s="37">
        <v>40490</v>
      </c>
      <c r="F205" s="37">
        <v>25581.77</v>
      </c>
      <c r="G205" s="143">
        <f t="shared" si="8"/>
        <v>0.63180464312175844</v>
      </c>
    </row>
    <row r="206" spans="1:7" ht="12.75" customHeight="1">
      <c r="A206" s="138"/>
      <c r="B206" s="40"/>
      <c r="C206" s="35">
        <v>4040</v>
      </c>
      <c r="D206" s="36" t="s">
        <v>51</v>
      </c>
      <c r="E206" s="37">
        <v>3071</v>
      </c>
      <c r="F206" s="37">
        <v>2099.69</v>
      </c>
      <c r="G206" s="143">
        <f t="shared" si="8"/>
        <v>0.68371540214913706</v>
      </c>
    </row>
    <row r="207" spans="1:7" ht="12.75" customHeight="1">
      <c r="A207" s="138"/>
      <c r="B207" s="40"/>
      <c r="C207" s="35">
        <v>4110</v>
      </c>
      <c r="D207" s="36" t="s">
        <v>43</v>
      </c>
      <c r="E207" s="37">
        <v>7462</v>
      </c>
      <c r="F207" s="37">
        <v>4913.21</v>
      </c>
      <c r="G207" s="143">
        <f t="shared" si="8"/>
        <v>0.65843071562583755</v>
      </c>
    </row>
    <row r="208" spans="1:7" ht="12.75" customHeight="1">
      <c r="A208" s="138"/>
      <c r="B208" s="40"/>
      <c r="C208" s="35">
        <v>4120</v>
      </c>
      <c r="D208" s="36" t="s">
        <v>44</v>
      </c>
      <c r="E208" s="37">
        <v>1062</v>
      </c>
      <c r="F208" s="37">
        <v>693.45</v>
      </c>
      <c r="G208" s="143">
        <f t="shared" si="8"/>
        <v>0.65296610169491531</v>
      </c>
    </row>
    <row r="209" spans="1:7" ht="12.75" customHeight="1">
      <c r="A209" s="138"/>
      <c r="B209" s="40"/>
      <c r="C209" s="35">
        <v>4210</v>
      </c>
      <c r="D209" s="36" t="s">
        <v>23</v>
      </c>
      <c r="E209" s="37">
        <v>408</v>
      </c>
      <c r="F209" s="37">
        <v>148.16</v>
      </c>
      <c r="G209" s="143">
        <f t="shared" si="8"/>
        <v>0.36313725490196075</v>
      </c>
    </row>
    <row r="210" spans="1:7" ht="12.75" customHeight="1">
      <c r="A210" s="138"/>
      <c r="B210" s="40"/>
      <c r="C210" s="35">
        <v>4240</v>
      </c>
      <c r="D210" s="170" t="s">
        <v>152</v>
      </c>
      <c r="E210" s="37">
        <v>53</v>
      </c>
      <c r="F210" s="37">
        <v>10.15</v>
      </c>
      <c r="G210" s="143">
        <f t="shared" si="8"/>
        <v>0.19150943396226416</v>
      </c>
    </row>
    <row r="211" spans="1:7" ht="12.75" customHeight="1">
      <c r="A211" s="138"/>
      <c r="B211" s="40"/>
      <c r="C211" s="35">
        <v>4260</v>
      </c>
      <c r="D211" s="36" t="s">
        <v>29</v>
      </c>
      <c r="E211" s="37">
        <v>735</v>
      </c>
      <c r="F211" s="37">
        <v>520.09</v>
      </c>
      <c r="G211" s="143">
        <f t="shared" si="8"/>
        <v>0.70760544217687082</v>
      </c>
    </row>
    <row r="212" spans="1:7" ht="12.75" customHeight="1">
      <c r="A212" s="138"/>
      <c r="B212" s="40"/>
      <c r="C212" s="51">
        <v>4270</v>
      </c>
      <c r="D212" s="108" t="s">
        <v>24</v>
      </c>
      <c r="E212" s="37">
        <v>71</v>
      </c>
      <c r="F212" s="37">
        <v>13.73</v>
      </c>
      <c r="G212" s="143">
        <f t="shared" si="8"/>
        <v>0.19338028169014085</v>
      </c>
    </row>
    <row r="213" spans="1:7" ht="12.75" customHeight="1">
      <c r="A213" s="138"/>
      <c r="B213" s="40"/>
      <c r="C213" s="35">
        <v>4280</v>
      </c>
      <c r="D213" s="36" t="s">
        <v>52</v>
      </c>
      <c r="E213" s="37">
        <v>53</v>
      </c>
      <c r="F213" s="37">
        <v>0.48</v>
      </c>
      <c r="G213" s="143">
        <f t="shared" si="8"/>
        <v>9.0566037735849061E-3</v>
      </c>
    </row>
    <row r="214" spans="1:7" ht="12.75" customHeight="1">
      <c r="A214" s="138"/>
      <c r="B214" s="40"/>
      <c r="C214" s="35">
        <v>4300</v>
      </c>
      <c r="D214" s="23" t="s">
        <v>20</v>
      </c>
      <c r="E214" s="37">
        <v>565</v>
      </c>
      <c r="F214" s="37">
        <v>211.72</v>
      </c>
      <c r="G214" s="143">
        <f t="shared" si="8"/>
        <v>0.37472566371681415</v>
      </c>
    </row>
    <row r="215" spans="1:7" ht="12.75" customHeight="1">
      <c r="A215" s="138"/>
      <c r="B215" s="40"/>
      <c r="C215" s="124">
        <v>4360</v>
      </c>
      <c r="D215" s="123" t="s">
        <v>149</v>
      </c>
      <c r="E215" s="37">
        <v>38</v>
      </c>
      <c r="F215" s="37">
        <v>14.26</v>
      </c>
      <c r="G215" s="143">
        <f t="shared" si="8"/>
        <v>0.37526315789473685</v>
      </c>
    </row>
    <row r="216" spans="1:7" ht="12.75" customHeight="1">
      <c r="A216" s="138"/>
      <c r="B216" s="40"/>
      <c r="C216" s="124">
        <v>4390</v>
      </c>
      <c r="D216" s="122" t="s">
        <v>151</v>
      </c>
      <c r="E216" s="37">
        <v>15</v>
      </c>
      <c r="F216" s="37">
        <v>0</v>
      </c>
      <c r="G216" s="143">
        <f t="shared" si="8"/>
        <v>0</v>
      </c>
    </row>
    <row r="217" spans="1:7" ht="12.75" customHeight="1">
      <c r="A217" s="138"/>
      <c r="B217" s="40"/>
      <c r="C217" s="35">
        <v>4410</v>
      </c>
      <c r="D217" s="110" t="s">
        <v>53</v>
      </c>
      <c r="E217" s="37">
        <v>5</v>
      </c>
      <c r="F217" s="37">
        <v>0</v>
      </c>
      <c r="G217" s="143">
        <f t="shared" si="8"/>
        <v>0</v>
      </c>
    </row>
    <row r="218" spans="1:7" ht="12.75" customHeight="1">
      <c r="A218" s="138"/>
      <c r="B218" s="40"/>
      <c r="C218" s="35">
        <v>4430</v>
      </c>
      <c r="D218" s="108" t="s">
        <v>15</v>
      </c>
      <c r="E218" s="37">
        <v>43</v>
      </c>
      <c r="F218" s="37">
        <v>6.76</v>
      </c>
      <c r="G218" s="143">
        <f t="shared" si="8"/>
        <v>0.15720930232558139</v>
      </c>
    </row>
    <row r="219" spans="1:7" ht="12.75" customHeight="1">
      <c r="A219" s="138"/>
      <c r="B219" s="40"/>
      <c r="C219" s="35">
        <v>4440</v>
      </c>
      <c r="D219" s="36" t="s">
        <v>54</v>
      </c>
      <c r="E219" s="37">
        <v>1755</v>
      </c>
      <c r="F219" s="37">
        <v>1289.56</v>
      </c>
      <c r="G219" s="143">
        <f t="shared" si="8"/>
        <v>0.73479202279202271</v>
      </c>
    </row>
    <row r="220" spans="1:7" ht="25.5">
      <c r="A220" s="138"/>
      <c r="B220" s="40"/>
      <c r="C220" s="35">
        <v>4700</v>
      </c>
      <c r="D220" s="36" t="s">
        <v>55</v>
      </c>
      <c r="E220" s="37">
        <v>25</v>
      </c>
      <c r="F220" s="37">
        <v>2.1800000000000002</v>
      </c>
      <c r="G220" s="143">
        <f t="shared" si="8"/>
        <v>8.72E-2</v>
      </c>
    </row>
    <row r="221" spans="1:7" ht="12.75" customHeight="1">
      <c r="A221" s="138"/>
      <c r="B221" s="17" t="s">
        <v>91</v>
      </c>
      <c r="C221" s="18"/>
      <c r="D221" s="19" t="s">
        <v>13</v>
      </c>
      <c r="E221" s="20">
        <f>SUM(E222:E224)</f>
        <v>62700</v>
      </c>
      <c r="F221" s="20">
        <f>SUM(F222:F224)</f>
        <v>43175.39</v>
      </c>
      <c r="G221" s="137">
        <f t="shared" si="7"/>
        <v>0.68860271132376394</v>
      </c>
    </row>
    <row r="222" spans="1:7" ht="12.75" customHeight="1">
      <c r="A222" s="138"/>
      <c r="B222" s="17"/>
      <c r="C222" s="35">
        <v>4210</v>
      </c>
      <c r="D222" s="36" t="s">
        <v>23</v>
      </c>
      <c r="E222" s="24">
        <v>2401</v>
      </c>
      <c r="F222" s="24">
        <v>996.45</v>
      </c>
      <c r="G222" s="139">
        <f t="shared" si="7"/>
        <v>0.41501457725947521</v>
      </c>
    </row>
    <row r="223" spans="1:7" ht="12.75" customHeight="1">
      <c r="A223" s="138"/>
      <c r="B223" s="17"/>
      <c r="C223" s="22">
        <v>4300</v>
      </c>
      <c r="D223" s="76" t="s">
        <v>20</v>
      </c>
      <c r="E223" s="24">
        <v>699</v>
      </c>
      <c r="F223" s="24">
        <v>699</v>
      </c>
      <c r="G223" s="139">
        <f>F223/E223</f>
        <v>1</v>
      </c>
    </row>
    <row r="224" spans="1:7" ht="12.75" customHeight="1" thickBot="1">
      <c r="A224" s="383"/>
      <c r="B224" s="384"/>
      <c r="C224" s="385">
        <v>4440</v>
      </c>
      <c r="D224" s="386" t="s">
        <v>54</v>
      </c>
      <c r="E224" s="387">
        <v>59600</v>
      </c>
      <c r="F224" s="388">
        <v>41479.94</v>
      </c>
      <c r="G224" s="389">
        <f t="shared" si="7"/>
        <v>0.69597214765100679</v>
      </c>
    </row>
    <row r="225" spans="1:7" ht="12.75" customHeight="1" thickBot="1">
      <c r="A225" s="248" t="s">
        <v>92</v>
      </c>
      <c r="B225" s="270"/>
      <c r="C225" s="250"/>
      <c r="D225" s="461" t="s">
        <v>93</v>
      </c>
      <c r="E225" s="462">
        <f>E226+E229+E231+E240</f>
        <v>384600</v>
      </c>
      <c r="F225" s="462">
        <f>F226+F229+F231+F240</f>
        <v>212955.43</v>
      </c>
      <c r="G225" s="252">
        <f t="shared" ref="G225:G256" si="9">F225/E225</f>
        <v>0.55370626625065</v>
      </c>
    </row>
    <row r="226" spans="1:7" ht="12.75" customHeight="1">
      <c r="A226" s="172"/>
      <c r="B226" s="272">
        <v>85149</v>
      </c>
      <c r="C226" s="273"/>
      <c r="D226" s="148" t="s">
        <v>158</v>
      </c>
      <c r="E226" s="59">
        <f>SUM(,E227,E228)</f>
        <v>17600</v>
      </c>
      <c r="F226" s="59">
        <f>SUM(F227,F228)</f>
        <v>0</v>
      </c>
      <c r="G226" s="145">
        <f t="shared" si="9"/>
        <v>0</v>
      </c>
    </row>
    <row r="227" spans="1:7" ht="12.75" customHeight="1">
      <c r="A227" s="172"/>
      <c r="B227" s="82"/>
      <c r="C227" s="126">
        <v>4280</v>
      </c>
      <c r="D227" s="36" t="s">
        <v>52</v>
      </c>
      <c r="E227" s="127">
        <v>17000</v>
      </c>
      <c r="F227" s="127">
        <v>0</v>
      </c>
      <c r="G227" s="156">
        <f>F227/E227</f>
        <v>0</v>
      </c>
    </row>
    <row r="228" spans="1:7" ht="12.75" customHeight="1">
      <c r="A228" s="172"/>
      <c r="B228" s="82"/>
      <c r="C228" s="61">
        <v>4300</v>
      </c>
      <c r="D228" s="62" t="s">
        <v>20</v>
      </c>
      <c r="E228" s="127">
        <v>600</v>
      </c>
      <c r="F228" s="127">
        <v>0</v>
      </c>
      <c r="G228" s="156">
        <f>F228/E228</f>
        <v>0</v>
      </c>
    </row>
    <row r="229" spans="1:7" ht="12.75" customHeight="1">
      <c r="A229" s="172"/>
      <c r="B229" s="82">
        <v>85153</v>
      </c>
      <c r="C229" s="58"/>
      <c r="D229" s="83" t="s">
        <v>94</v>
      </c>
      <c r="E229" s="59">
        <f>E230</f>
        <v>5000</v>
      </c>
      <c r="F229" s="59">
        <f>F230</f>
        <v>135</v>
      </c>
      <c r="G229" s="137">
        <f>F229/E229</f>
        <v>2.7E-2</v>
      </c>
    </row>
    <row r="230" spans="1:7" ht="12.75" customHeight="1">
      <c r="A230" s="138"/>
      <c r="B230" s="60"/>
      <c r="C230" s="61">
        <v>4300</v>
      </c>
      <c r="D230" s="62" t="s">
        <v>20</v>
      </c>
      <c r="E230" s="63">
        <v>5000</v>
      </c>
      <c r="F230" s="63">
        <v>135</v>
      </c>
      <c r="G230" s="143">
        <f t="shared" si="9"/>
        <v>2.7E-2</v>
      </c>
    </row>
    <row r="231" spans="1:7" ht="12.75" customHeight="1">
      <c r="A231" s="138"/>
      <c r="B231" s="17" t="s">
        <v>95</v>
      </c>
      <c r="C231" s="18"/>
      <c r="D231" s="19" t="s">
        <v>96</v>
      </c>
      <c r="E231" s="20">
        <f>SUM(E232:E239)</f>
        <v>352000</v>
      </c>
      <c r="F231" s="20">
        <f>SUM(F232:F239)</f>
        <v>212820.43</v>
      </c>
      <c r="G231" s="137">
        <f t="shared" si="9"/>
        <v>0.60460349431818183</v>
      </c>
    </row>
    <row r="232" spans="1:7" ht="25.5">
      <c r="A232" s="138"/>
      <c r="B232" s="40"/>
      <c r="C232" s="35">
        <v>2820</v>
      </c>
      <c r="D232" s="36" t="s">
        <v>97</v>
      </c>
      <c r="E232" s="37">
        <v>235000</v>
      </c>
      <c r="F232" s="37">
        <v>130833.86</v>
      </c>
      <c r="G232" s="143">
        <f t="shared" si="9"/>
        <v>0.55673982978723402</v>
      </c>
    </row>
    <row r="233" spans="1:7" ht="12.75" customHeight="1">
      <c r="A233" s="138"/>
      <c r="B233" s="40"/>
      <c r="C233" s="128">
        <v>4110</v>
      </c>
      <c r="D233" s="36" t="s">
        <v>43</v>
      </c>
      <c r="E233" s="37">
        <v>1000</v>
      </c>
      <c r="F233" s="37">
        <v>337.16</v>
      </c>
      <c r="G233" s="143">
        <f>F233/E233</f>
        <v>0.33716000000000002</v>
      </c>
    </row>
    <row r="234" spans="1:7" ht="12.75" customHeight="1">
      <c r="A234" s="138"/>
      <c r="B234" s="40"/>
      <c r="C234" s="128">
        <v>4120</v>
      </c>
      <c r="D234" s="36" t="s">
        <v>44</v>
      </c>
      <c r="E234" s="37">
        <v>120</v>
      </c>
      <c r="F234" s="37">
        <v>0</v>
      </c>
      <c r="G234" s="143">
        <f>F234/E234</f>
        <v>0</v>
      </c>
    </row>
    <row r="235" spans="1:7" ht="12.75" customHeight="1">
      <c r="A235" s="138"/>
      <c r="B235" s="40"/>
      <c r="C235" s="35">
        <v>4170</v>
      </c>
      <c r="D235" s="36" t="s">
        <v>14</v>
      </c>
      <c r="E235" s="37">
        <v>40000</v>
      </c>
      <c r="F235" s="37">
        <v>23541.9</v>
      </c>
      <c r="G235" s="143">
        <f t="shared" si="9"/>
        <v>0.5885475</v>
      </c>
    </row>
    <row r="236" spans="1:7" ht="12.75" customHeight="1">
      <c r="A236" s="138"/>
      <c r="B236" s="40"/>
      <c r="C236" s="35">
        <v>4210</v>
      </c>
      <c r="D236" s="36" t="s">
        <v>23</v>
      </c>
      <c r="E236" s="37">
        <v>17000</v>
      </c>
      <c r="F236" s="37">
        <v>11012.53</v>
      </c>
      <c r="G236" s="143">
        <f t="shared" si="9"/>
        <v>0.64779588235294117</v>
      </c>
    </row>
    <row r="237" spans="1:7" ht="12.75" customHeight="1">
      <c r="A237" s="138"/>
      <c r="B237" s="40"/>
      <c r="C237" s="51">
        <v>4270</v>
      </c>
      <c r="D237" s="108" t="s">
        <v>24</v>
      </c>
      <c r="E237" s="37">
        <v>3000</v>
      </c>
      <c r="F237" s="37">
        <v>0</v>
      </c>
      <c r="G237" s="143">
        <f t="shared" si="9"/>
        <v>0</v>
      </c>
    </row>
    <row r="238" spans="1:7" ht="12.75" customHeight="1">
      <c r="A238" s="153"/>
      <c r="B238" s="21"/>
      <c r="C238" s="22">
        <v>4300</v>
      </c>
      <c r="D238" s="23" t="s">
        <v>20</v>
      </c>
      <c r="E238" s="24">
        <v>55760</v>
      </c>
      <c r="F238" s="24">
        <v>47094.98</v>
      </c>
      <c r="G238" s="139">
        <f t="shared" si="9"/>
        <v>0.8446015064562411</v>
      </c>
    </row>
    <row r="239" spans="1:7" ht="12.75" customHeight="1">
      <c r="A239" s="319"/>
      <c r="B239" s="198"/>
      <c r="C239" s="94">
        <v>4430</v>
      </c>
      <c r="D239" s="108" t="s">
        <v>15</v>
      </c>
      <c r="E239" s="103">
        <v>120</v>
      </c>
      <c r="F239" s="103">
        <v>0</v>
      </c>
      <c r="G239" s="178">
        <f t="shared" si="9"/>
        <v>0</v>
      </c>
    </row>
    <row r="240" spans="1:7" ht="12.75" customHeight="1">
      <c r="A240" s="322"/>
      <c r="B240" s="353">
        <v>85195</v>
      </c>
      <c r="C240" s="199"/>
      <c r="D240" s="221" t="s">
        <v>13</v>
      </c>
      <c r="E240" s="292">
        <f>E241</f>
        <v>10000</v>
      </c>
      <c r="F240" s="292">
        <f>F241</f>
        <v>0</v>
      </c>
      <c r="G240" s="341">
        <f t="shared" si="9"/>
        <v>0</v>
      </c>
    </row>
    <row r="241" spans="1:7" ht="12.75" customHeight="1" thickBot="1">
      <c r="A241" s="320"/>
      <c r="B241" s="215"/>
      <c r="C241" s="216">
        <v>4210</v>
      </c>
      <c r="D241" s="23" t="s">
        <v>23</v>
      </c>
      <c r="E241" s="29">
        <v>10000</v>
      </c>
      <c r="F241" s="29">
        <v>0</v>
      </c>
      <c r="G241" s="155">
        <f t="shared" si="9"/>
        <v>0</v>
      </c>
    </row>
    <row r="242" spans="1:7" ht="12.75" customHeight="1" thickBot="1">
      <c r="A242" s="248" t="s">
        <v>98</v>
      </c>
      <c r="B242" s="270"/>
      <c r="C242" s="250"/>
      <c r="D242" s="236" t="s">
        <v>99</v>
      </c>
      <c r="E242" s="251">
        <f>E243+E245+E247+E249+E251+E253+E270+E272+E287</f>
        <v>1684983.33</v>
      </c>
      <c r="F242" s="251">
        <f>F243+F245+F247+F249+F251+F253+F270+F272+F287</f>
        <v>809387.55</v>
      </c>
      <c r="G242" s="252">
        <f t="shared" si="9"/>
        <v>0.48035344658276236</v>
      </c>
    </row>
    <row r="243" spans="1:7" ht="12.75" customHeight="1">
      <c r="A243" s="217"/>
      <c r="B243" s="218">
        <v>85202</v>
      </c>
      <c r="C243" s="219"/>
      <c r="D243" s="220" t="s">
        <v>100</v>
      </c>
      <c r="E243" s="59">
        <f>E244</f>
        <v>170000</v>
      </c>
      <c r="F243" s="59">
        <f>F244</f>
        <v>102349.22</v>
      </c>
      <c r="G243" s="173">
        <f t="shared" si="9"/>
        <v>0.60205423529411761</v>
      </c>
    </row>
    <row r="244" spans="1:7" ht="25.5">
      <c r="A244" s="174"/>
      <c r="B244" s="57"/>
      <c r="C244" s="64">
        <v>4330</v>
      </c>
      <c r="D244" s="65" t="s">
        <v>161</v>
      </c>
      <c r="E244" s="66">
        <v>170000</v>
      </c>
      <c r="F244" s="66">
        <v>102349.22</v>
      </c>
      <c r="G244" s="175">
        <f t="shared" si="9"/>
        <v>0.60205423529411761</v>
      </c>
    </row>
    <row r="245" spans="1:7" s="44" customFormat="1" ht="51">
      <c r="A245" s="150"/>
      <c r="B245" s="39">
        <v>85213</v>
      </c>
      <c r="C245" s="18"/>
      <c r="D245" s="19" t="s">
        <v>101</v>
      </c>
      <c r="E245" s="20">
        <f>SUM(E246:E246)</f>
        <v>44300</v>
      </c>
      <c r="F245" s="20">
        <f>F246</f>
        <v>22773.63</v>
      </c>
      <c r="G245" s="137">
        <f t="shared" si="9"/>
        <v>0.51407742663656886</v>
      </c>
    </row>
    <row r="246" spans="1:7" s="44" customFormat="1" ht="12.75" customHeight="1">
      <c r="A246" s="150"/>
      <c r="B246" s="42"/>
      <c r="C246" s="35">
        <v>4130</v>
      </c>
      <c r="D246" s="36" t="s">
        <v>102</v>
      </c>
      <c r="E246" s="37">
        <v>44300</v>
      </c>
      <c r="F246" s="37">
        <v>22773.63</v>
      </c>
      <c r="G246" s="143">
        <f t="shared" si="9"/>
        <v>0.51407742663656886</v>
      </c>
    </row>
    <row r="247" spans="1:7" s="44" customFormat="1" ht="25.5">
      <c r="A247" s="138"/>
      <c r="B247" s="17" t="s">
        <v>103</v>
      </c>
      <c r="C247" s="18"/>
      <c r="D247" s="19" t="s">
        <v>104</v>
      </c>
      <c r="E247" s="20">
        <f>E248</f>
        <v>257900</v>
      </c>
      <c r="F247" s="20">
        <f>F248</f>
        <v>94481.35</v>
      </c>
      <c r="G247" s="137">
        <f t="shared" si="9"/>
        <v>0.36634877859635517</v>
      </c>
    </row>
    <row r="248" spans="1:7" s="44" customFormat="1" ht="12.75" customHeight="1">
      <c r="A248" s="138"/>
      <c r="B248" s="40"/>
      <c r="C248" s="35">
        <v>3110</v>
      </c>
      <c r="D248" s="36" t="s">
        <v>105</v>
      </c>
      <c r="E248" s="37">
        <v>257900</v>
      </c>
      <c r="F248" s="37">
        <v>94481.35</v>
      </c>
      <c r="G248" s="143">
        <f t="shared" si="9"/>
        <v>0.36634877859635517</v>
      </c>
    </row>
    <row r="249" spans="1:7" s="44" customFormat="1" ht="12.75" customHeight="1">
      <c r="A249" s="138"/>
      <c r="B249" s="17" t="s">
        <v>106</v>
      </c>
      <c r="C249" s="18"/>
      <c r="D249" s="19" t="s">
        <v>107</v>
      </c>
      <c r="E249" s="20">
        <f>E250</f>
        <v>123210</v>
      </c>
      <c r="F249" s="20">
        <f>F250</f>
        <v>40219.78</v>
      </c>
      <c r="G249" s="137">
        <f t="shared" si="9"/>
        <v>0.32643275708140573</v>
      </c>
    </row>
    <row r="250" spans="1:7" s="44" customFormat="1" ht="12.75" customHeight="1">
      <c r="A250" s="138"/>
      <c r="B250" s="17"/>
      <c r="C250" s="35">
        <v>3110</v>
      </c>
      <c r="D250" s="36" t="s">
        <v>105</v>
      </c>
      <c r="E250" s="37">
        <v>123210</v>
      </c>
      <c r="F250" s="37">
        <v>40219.78</v>
      </c>
      <c r="G250" s="143">
        <f t="shared" si="9"/>
        <v>0.32643275708140573</v>
      </c>
    </row>
    <row r="251" spans="1:7" s="44" customFormat="1" ht="12.75" customHeight="1">
      <c r="A251" s="138"/>
      <c r="B251" s="17">
        <v>85216</v>
      </c>
      <c r="C251" s="18"/>
      <c r="D251" s="19" t="s">
        <v>108</v>
      </c>
      <c r="E251" s="20">
        <f>E252</f>
        <v>149000</v>
      </c>
      <c r="F251" s="20">
        <f>F252</f>
        <v>124695.51</v>
      </c>
      <c r="G251" s="137">
        <f t="shared" si="9"/>
        <v>0.83688261744966441</v>
      </c>
    </row>
    <row r="252" spans="1:7" s="44" customFormat="1" ht="12.75" customHeight="1">
      <c r="A252" s="138"/>
      <c r="B252" s="40"/>
      <c r="C252" s="35">
        <v>3110</v>
      </c>
      <c r="D252" s="36" t="s">
        <v>105</v>
      </c>
      <c r="E252" s="37">
        <v>149000</v>
      </c>
      <c r="F252" s="37">
        <v>124695.51</v>
      </c>
      <c r="G252" s="143">
        <f t="shared" si="9"/>
        <v>0.83688261744966441</v>
      </c>
    </row>
    <row r="253" spans="1:7" s="44" customFormat="1" ht="12.75" customHeight="1">
      <c r="A253" s="138"/>
      <c r="B253" s="17" t="s">
        <v>109</v>
      </c>
      <c r="C253" s="18"/>
      <c r="D253" s="19" t="s">
        <v>110</v>
      </c>
      <c r="E253" s="20">
        <f>SUM(E254:E269)</f>
        <v>527266</v>
      </c>
      <c r="F253" s="20">
        <f>SUM(F254:F269)</f>
        <v>252415.56</v>
      </c>
      <c r="G253" s="137">
        <f t="shared" si="9"/>
        <v>0.47872527339141913</v>
      </c>
    </row>
    <row r="254" spans="1:7" s="44" customFormat="1" ht="15.75">
      <c r="A254" s="138"/>
      <c r="B254" s="17"/>
      <c r="C254" s="35">
        <v>3020</v>
      </c>
      <c r="D254" s="36" t="s">
        <v>50</v>
      </c>
      <c r="E254" s="37">
        <v>1600</v>
      </c>
      <c r="F254" s="37">
        <v>1460</v>
      </c>
      <c r="G254" s="143">
        <f t="shared" si="9"/>
        <v>0.91249999999999998</v>
      </c>
    </row>
    <row r="255" spans="1:7" s="44" customFormat="1" ht="15.75">
      <c r="A255" s="138"/>
      <c r="B255" s="17"/>
      <c r="C255" s="35">
        <v>3110</v>
      </c>
      <c r="D255" s="36" t="s">
        <v>105</v>
      </c>
      <c r="E255" s="37">
        <v>1200</v>
      </c>
      <c r="F255" s="37">
        <v>1200</v>
      </c>
      <c r="G255" s="143">
        <f t="shared" si="9"/>
        <v>1</v>
      </c>
    </row>
    <row r="256" spans="1:7" s="44" customFormat="1" ht="12.75" customHeight="1">
      <c r="A256" s="138"/>
      <c r="B256" s="40"/>
      <c r="C256" s="35">
        <v>4010</v>
      </c>
      <c r="D256" s="36" t="s">
        <v>42</v>
      </c>
      <c r="E256" s="37">
        <v>340940</v>
      </c>
      <c r="F256" s="37">
        <v>145474.78</v>
      </c>
      <c r="G256" s="143">
        <f t="shared" si="9"/>
        <v>0.42668733501495865</v>
      </c>
    </row>
    <row r="257" spans="1:7" s="44" customFormat="1" ht="12.75" customHeight="1">
      <c r="A257" s="138"/>
      <c r="B257" s="40"/>
      <c r="C257" s="35">
        <v>4040</v>
      </c>
      <c r="D257" s="36" t="s">
        <v>51</v>
      </c>
      <c r="E257" s="37">
        <v>27500</v>
      </c>
      <c r="F257" s="37">
        <v>27292.47</v>
      </c>
      <c r="G257" s="143">
        <f t="shared" ref="G257:G318" si="10">F257/E257</f>
        <v>0.99245345454545464</v>
      </c>
    </row>
    <row r="258" spans="1:7" s="44" customFormat="1" ht="12.75" customHeight="1">
      <c r="A258" s="138"/>
      <c r="B258" s="40"/>
      <c r="C258" s="35">
        <v>4110</v>
      </c>
      <c r="D258" s="36" t="s">
        <v>43</v>
      </c>
      <c r="E258" s="37">
        <v>65400</v>
      </c>
      <c r="F258" s="37">
        <v>32601.27</v>
      </c>
      <c r="G258" s="143">
        <f t="shared" si="10"/>
        <v>0.49849036697247706</v>
      </c>
    </row>
    <row r="259" spans="1:7" s="44" customFormat="1" ht="12.75" customHeight="1">
      <c r="A259" s="138"/>
      <c r="B259" s="40"/>
      <c r="C259" s="35">
        <v>4120</v>
      </c>
      <c r="D259" s="108" t="s">
        <v>44</v>
      </c>
      <c r="E259" s="37">
        <v>1500</v>
      </c>
      <c r="F259" s="37">
        <v>801.26</v>
      </c>
      <c r="G259" s="143">
        <f t="shared" si="10"/>
        <v>0.53417333333333328</v>
      </c>
    </row>
    <row r="260" spans="1:7" s="44" customFormat="1" ht="12.75" customHeight="1">
      <c r="A260" s="138"/>
      <c r="B260" s="40"/>
      <c r="C260" s="35">
        <v>4170</v>
      </c>
      <c r="D260" s="36" t="s">
        <v>14</v>
      </c>
      <c r="E260" s="37">
        <v>9000</v>
      </c>
      <c r="F260" s="37">
        <v>7747.75</v>
      </c>
      <c r="G260" s="143">
        <f t="shared" si="10"/>
        <v>0.86086111111111108</v>
      </c>
    </row>
    <row r="261" spans="1:7" s="44" customFormat="1" ht="12.75" customHeight="1">
      <c r="A261" s="138"/>
      <c r="B261" s="40"/>
      <c r="C261" s="35">
        <v>4210</v>
      </c>
      <c r="D261" s="36" t="s">
        <v>23</v>
      </c>
      <c r="E261" s="37">
        <v>25000</v>
      </c>
      <c r="F261" s="37">
        <v>12305.76</v>
      </c>
      <c r="G261" s="143">
        <f t="shared" si="10"/>
        <v>0.49223040000000001</v>
      </c>
    </row>
    <row r="262" spans="1:7" s="44" customFormat="1" ht="12.75" customHeight="1">
      <c r="A262" s="138"/>
      <c r="B262" s="40"/>
      <c r="C262" s="35">
        <v>4270</v>
      </c>
      <c r="D262" s="36" t="s">
        <v>24</v>
      </c>
      <c r="E262" s="37">
        <v>600</v>
      </c>
      <c r="F262" s="37">
        <v>275.52</v>
      </c>
      <c r="G262" s="143">
        <f t="shared" si="10"/>
        <v>0.4592</v>
      </c>
    </row>
    <row r="263" spans="1:7" s="44" customFormat="1" ht="12.75" customHeight="1">
      <c r="A263" s="138"/>
      <c r="B263" s="40"/>
      <c r="C263" s="35">
        <v>4280</v>
      </c>
      <c r="D263" s="36" t="s">
        <v>52</v>
      </c>
      <c r="E263" s="37">
        <v>180</v>
      </c>
      <c r="F263" s="37">
        <v>0</v>
      </c>
      <c r="G263" s="143">
        <f t="shared" si="10"/>
        <v>0</v>
      </c>
    </row>
    <row r="264" spans="1:7" s="44" customFormat="1" ht="12.75" customHeight="1">
      <c r="A264" s="138"/>
      <c r="B264" s="40"/>
      <c r="C264" s="35">
        <v>4300</v>
      </c>
      <c r="D264" s="36" t="s">
        <v>20</v>
      </c>
      <c r="E264" s="37">
        <v>36499.9</v>
      </c>
      <c r="F264" s="37">
        <v>13573.22</v>
      </c>
      <c r="G264" s="143">
        <f>F264/E264</f>
        <v>0.37187005991797234</v>
      </c>
    </row>
    <row r="265" spans="1:7" s="44" customFormat="1" ht="12.75" customHeight="1">
      <c r="A265" s="138"/>
      <c r="B265" s="40"/>
      <c r="C265" s="35">
        <v>4360</v>
      </c>
      <c r="D265" s="147" t="s">
        <v>149</v>
      </c>
      <c r="E265" s="37">
        <v>4800</v>
      </c>
      <c r="F265" s="37">
        <v>1081.3599999999999</v>
      </c>
      <c r="G265" s="143">
        <f>F265/E265</f>
        <v>0.22528333333333331</v>
      </c>
    </row>
    <row r="266" spans="1:7" s="44" customFormat="1" ht="12.75" customHeight="1">
      <c r="A266" s="138"/>
      <c r="B266" s="40"/>
      <c r="C266" s="35">
        <v>4410</v>
      </c>
      <c r="D266" s="36" t="s">
        <v>53</v>
      </c>
      <c r="E266" s="37">
        <v>300</v>
      </c>
      <c r="F266" s="37">
        <v>0</v>
      </c>
      <c r="G266" s="143">
        <f t="shared" si="10"/>
        <v>0</v>
      </c>
    </row>
    <row r="267" spans="1:7" s="44" customFormat="1" ht="12.75" customHeight="1">
      <c r="A267" s="138"/>
      <c r="B267" s="40"/>
      <c r="C267" s="35">
        <v>4440</v>
      </c>
      <c r="D267" s="23" t="s">
        <v>54</v>
      </c>
      <c r="E267" s="37">
        <v>6746</v>
      </c>
      <c r="F267" s="37">
        <v>6746</v>
      </c>
      <c r="G267" s="143">
        <f t="shared" si="10"/>
        <v>1</v>
      </c>
    </row>
    <row r="268" spans="1:7" s="44" customFormat="1" ht="12.75" customHeight="1">
      <c r="A268" s="138"/>
      <c r="B268" s="40"/>
      <c r="C268" s="35">
        <v>4580</v>
      </c>
      <c r="D268" s="36" t="s">
        <v>30</v>
      </c>
      <c r="E268" s="37">
        <v>0.1</v>
      </c>
      <c r="F268" s="37">
        <v>0.1</v>
      </c>
      <c r="G268" s="143">
        <f t="shared" si="10"/>
        <v>1</v>
      </c>
    </row>
    <row r="269" spans="1:7" s="44" customFormat="1" ht="25.5">
      <c r="A269" s="138"/>
      <c r="B269" s="40"/>
      <c r="C269" s="35">
        <v>4700</v>
      </c>
      <c r="D269" s="36" t="s">
        <v>55</v>
      </c>
      <c r="E269" s="37">
        <v>6000</v>
      </c>
      <c r="F269" s="37">
        <v>1856.07</v>
      </c>
      <c r="G269" s="143">
        <f t="shared" si="10"/>
        <v>0.30934499999999998</v>
      </c>
    </row>
    <row r="270" spans="1:7" s="44" customFormat="1" ht="12.75" customHeight="1">
      <c r="A270" s="138"/>
      <c r="B270" s="17" t="s">
        <v>111</v>
      </c>
      <c r="C270" s="68"/>
      <c r="D270" s="19" t="s">
        <v>112</v>
      </c>
      <c r="E270" s="20">
        <f>E271</f>
        <v>70000</v>
      </c>
      <c r="F270" s="20">
        <f>F271</f>
        <v>32922</v>
      </c>
      <c r="G270" s="137">
        <f t="shared" si="10"/>
        <v>0.47031428571428574</v>
      </c>
    </row>
    <row r="271" spans="1:7" s="44" customFormat="1" ht="12.75" customHeight="1">
      <c r="A271" s="153"/>
      <c r="B271" s="21"/>
      <c r="C271" s="69" t="s">
        <v>113</v>
      </c>
      <c r="D271" s="36" t="s">
        <v>105</v>
      </c>
      <c r="E271" s="24">
        <v>70000</v>
      </c>
      <c r="F271" s="24">
        <v>32922</v>
      </c>
      <c r="G271" s="139">
        <f t="shared" si="10"/>
        <v>0.47031428571428574</v>
      </c>
    </row>
    <row r="272" spans="1:7" s="44" customFormat="1" ht="12.75" customHeight="1">
      <c r="A272" s="177"/>
      <c r="B272" s="129">
        <v>85295</v>
      </c>
      <c r="C272" s="223"/>
      <c r="D272" s="225" t="s">
        <v>13</v>
      </c>
      <c r="E272" s="222">
        <f>SUM(E273:E286)</f>
        <v>230207.33</v>
      </c>
      <c r="F272" s="222">
        <f>SUM(F273:F286)</f>
        <v>80335.960000000006</v>
      </c>
      <c r="G272" s="321">
        <f t="shared" si="10"/>
        <v>0.3489722069232114</v>
      </c>
    </row>
    <row r="273" spans="1:10" s="44" customFormat="1" ht="25.5">
      <c r="A273" s="177"/>
      <c r="B273" s="129"/>
      <c r="C273" s="200">
        <v>2820</v>
      </c>
      <c r="D273" s="201" t="s">
        <v>97</v>
      </c>
      <c r="E273" s="226">
        <v>140000</v>
      </c>
      <c r="F273" s="226">
        <v>64999</v>
      </c>
      <c r="G273" s="178">
        <f t="shared" si="10"/>
        <v>0.46427857142857143</v>
      </c>
    </row>
    <row r="274" spans="1:10" s="44" customFormat="1" ht="15.75">
      <c r="A274" s="177"/>
      <c r="B274" s="129"/>
      <c r="C274" s="340">
        <v>2950</v>
      </c>
      <c r="D274" s="460" t="s">
        <v>203</v>
      </c>
      <c r="E274" s="226">
        <v>3083.3</v>
      </c>
      <c r="F274" s="226">
        <v>3083.3</v>
      </c>
      <c r="G274" s="178">
        <f>F274/E274</f>
        <v>1</v>
      </c>
    </row>
    <row r="275" spans="1:10" s="44" customFormat="1" ht="12.75" customHeight="1">
      <c r="A275" s="177"/>
      <c r="B275" s="129"/>
      <c r="C275" s="224" t="s">
        <v>113</v>
      </c>
      <c r="D275" s="131" t="s">
        <v>105</v>
      </c>
      <c r="E275" s="132">
        <v>9755.7000000000007</v>
      </c>
      <c r="F275" s="132">
        <v>8148.6</v>
      </c>
      <c r="G275" s="178">
        <f t="shared" si="10"/>
        <v>0.83526553707063556</v>
      </c>
    </row>
    <row r="276" spans="1:10" s="44" customFormat="1" ht="12.75" customHeight="1">
      <c r="A276" s="177"/>
      <c r="B276" s="130"/>
      <c r="C276" s="354" t="s">
        <v>182</v>
      </c>
      <c r="D276" s="131" t="s">
        <v>105</v>
      </c>
      <c r="E276" s="132">
        <v>13500</v>
      </c>
      <c r="F276" s="132">
        <v>0</v>
      </c>
      <c r="G276" s="178">
        <f t="shared" si="10"/>
        <v>0</v>
      </c>
    </row>
    <row r="277" spans="1:10" s="44" customFormat="1" ht="12.75" customHeight="1">
      <c r="A277" s="177"/>
      <c r="B277" s="130"/>
      <c r="C277" s="354" t="s">
        <v>183</v>
      </c>
      <c r="D277" s="36" t="s">
        <v>42</v>
      </c>
      <c r="E277" s="132">
        <v>8816</v>
      </c>
      <c r="F277" s="132">
        <v>0</v>
      </c>
      <c r="G277" s="178">
        <f t="shared" si="10"/>
        <v>0</v>
      </c>
    </row>
    <row r="278" spans="1:10" s="44" customFormat="1" ht="12.75" customHeight="1">
      <c r="A278" s="177"/>
      <c r="B278" s="130"/>
      <c r="C278" s="354" t="s">
        <v>184</v>
      </c>
      <c r="D278" s="36" t="s">
        <v>43</v>
      </c>
      <c r="E278" s="357">
        <v>1548</v>
      </c>
      <c r="F278" s="357">
        <v>0</v>
      </c>
      <c r="G278" s="317">
        <f t="shared" si="10"/>
        <v>0</v>
      </c>
    </row>
    <row r="279" spans="1:10" s="44" customFormat="1" ht="12.75" customHeight="1">
      <c r="A279" s="355"/>
      <c r="B279" s="358"/>
      <c r="C279" s="51" t="s">
        <v>185</v>
      </c>
      <c r="D279" s="108" t="s">
        <v>44</v>
      </c>
      <c r="E279" s="52">
        <v>216</v>
      </c>
      <c r="F279" s="52">
        <v>0</v>
      </c>
      <c r="G279" s="359">
        <f t="shared" si="10"/>
        <v>0</v>
      </c>
    </row>
    <row r="280" spans="1:10" s="44" customFormat="1" ht="12.75" customHeight="1">
      <c r="A280" s="355"/>
      <c r="B280" s="358"/>
      <c r="C280" s="51" t="s">
        <v>186</v>
      </c>
      <c r="D280" s="36" t="s">
        <v>14</v>
      </c>
      <c r="E280" s="52">
        <v>44282.5</v>
      </c>
      <c r="F280" s="52">
        <v>0</v>
      </c>
      <c r="G280" s="359">
        <f t="shared" si="10"/>
        <v>0</v>
      </c>
    </row>
    <row r="281" spans="1:10" s="44" customFormat="1" ht="12.75" customHeight="1">
      <c r="A281" s="355"/>
      <c r="B281" s="358"/>
      <c r="C281" s="51" t="s">
        <v>187</v>
      </c>
      <c r="D281" s="36" t="s">
        <v>23</v>
      </c>
      <c r="E281" s="52">
        <v>150</v>
      </c>
      <c r="F281" s="52">
        <v>0</v>
      </c>
      <c r="G281" s="359">
        <f t="shared" si="10"/>
        <v>0</v>
      </c>
    </row>
    <row r="282" spans="1:10" s="44" customFormat="1" ht="12.75" customHeight="1">
      <c r="A282" s="355"/>
      <c r="B282" s="358"/>
      <c r="C282" s="35">
        <v>4260</v>
      </c>
      <c r="D282" s="36" t="s">
        <v>29</v>
      </c>
      <c r="E282" s="52">
        <v>3000</v>
      </c>
      <c r="F282" s="52">
        <v>2436</v>
      </c>
      <c r="G282" s="359">
        <f t="shared" ref="G282:G288" si="11">F282/E282</f>
        <v>0.81200000000000006</v>
      </c>
    </row>
    <row r="283" spans="1:10" s="44" customFormat="1" ht="12.75" customHeight="1">
      <c r="A283" s="356"/>
      <c r="B283" s="358"/>
      <c r="C283" s="51" t="s">
        <v>159</v>
      </c>
      <c r="D283" s="36" t="s">
        <v>20</v>
      </c>
      <c r="E283" s="52">
        <v>2302.83</v>
      </c>
      <c r="F283" s="52">
        <v>1309.58</v>
      </c>
      <c r="G283" s="359">
        <f t="shared" si="11"/>
        <v>0.56868288149798285</v>
      </c>
    </row>
    <row r="284" spans="1:10" s="44" customFormat="1" ht="12.75" customHeight="1">
      <c r="A284" s="355"/>
      <c r="B284" s="358"/>
      <c r="C284" s="51" t="s">
        <v>188</v>
      </c>
      <c r="D284" s="36" t="s">
        <v>20</v>
      </c>
      <c r="E284" s="52">
        <v>2700</v>
      </c>
      <c r="F284" s="52">
        <v>0</v>
      </c>
      <c r="G284" s="359">
        <f t="shared" si="11"/>
        <v>0</v>
      </c>
    </row>
    <row r="285" spans="1:10" s="44" customFormat="1" ht="12.75" customHeight="1">
      <c r="A285" s="463"/>
      <c r="B285" s="39"/>
      <c r="C285" s="51" t="s">
        <v>141</v>
      </c>
      <c r="D285" s="147" t="s">
        <v>149</v>
      </c>
      <c r="E285" s="52">
        <v>842</v>
      </c>
      <c r="F285" s="52">
        <v>348.48</v>
      </c>
      <c r="G285" s="359">
        <f t="shared" si="11"/>
        <v>0.41387173396674587</v>
      </c>
    </row>
    <row r="286" spans="1:10" s="44" customFormat="1" ht="51">
      <c r="A286" s="465"/>
      <c r="B286" s="39"/>
      <c r="C286" s="466" t="s">
        <v>189</v>
      </c>
      <c r="D286" s="36" t="s">
        <v>204</v>
      </c>
      <c r="E286" s="38">
        <v>11</v>
      </c>
      <c r="F286" s="38">
        <v>11</v>
      </c>
      <c r="G286" s="359">
        <f t="shared" si="11"/>
        <v>1</v>
      </c>
    </row>
    <row r="287" spans="1:10" s="362" customFormat="1" ht="12.75" customHeight="1">
      <c r="A287" s="464"/>
      <c r="B287" s="360">
        <v>85230</v>
      </c>
      <c r="C287" s="361"/>
      <c r="D287" s="467" t="s">
        <v>205</v>
      </c>
      <c r="E287" s="468">
        <f>E288</f>
        <v>113100</v>
      </c>
      <c r="F287" s="468">
        <f>F288</f>
        <v>59194.54</v>
      </c>
      <c r="G287" s="469">
        <f t="shared" si="11"/>
        <v>0.52338231653404066</v>
      </c>
      <c r="H287" s="477"/>
      <c r="I287" s="44"/>
      <c r="J287" s="44"/>
    </row>
    <row r="288" spans="1:10" s="362" customFormat="1" ht="12.75" customHeight="1" thickBot="1">
      <c r="A288" s="463"/>
      <c r="B288" s="470"/>
      <c r="C288" s="471" t="s">
        <v>113</v>
      </c>
      <c r="D288" s="472" t="s">
        <v>105</v>
      </c>
      <c r="E288" s="473">
        <v>113100</v>
      </c>
      <c r="F288" s="473">
        <v>59194.54</v>
      </c>
      <c r="G288" s="474">
        <f t="shared" si="11"/>
        <v>0.52338231653404066</v>
      </c>
      <c r="H288" s="477"/>
      <c r="I288" s="44"/>
      <c r="J288" s="44"/>
    </row>
    <row r="289" spans="1:7" s="44" customFormat="1" ht="12.75" customHeight="1" thickBot="1">
      <c r="A289" s="248" t="s">
        <v>114</v>
      </c>
      <c r="B289" s="475"/>
      <c r="C289" s="476"/>
      <c r="D289" s="276" t="s">
        <v>115</v>
      </c>
      <c r="E289" s="251">
        <f>E290+E297+E304+E307</f>
        <v>226251</v>
      </c>
      <c r="F289" s="251">
        <f>SUM(F290+F297+F304+F307)</f>
        <v>104668.3</v>
      </c>
      <c r="G289" s="252">
        <f t="shared" si="10"/>
        <v>0.46262027571148856</v>
      </c>
    </row>
    <row r="290" spans="1:7" s="44" customFormat="1" ht="12.75" customHeight="1">
      <c r="A290" s="136"/>
      <c r="B290" s="31" t="s">
        <v>116</v>
      </c>
      <c r="C290" s="41"/>
      <c r="D290" s="33" t="s">
        <v>117</v>
      </c>
      <c r="E290" s="34">
        <f>SUM(E291:E296)</f>
        <v>135671</v>
      </c>
      <c r="F290" s="34">
        <f>SUM(F291:F296)</f>
        <v>61658.58</v>
      </c>
      <c r="G290" s="145">
        <f t="shared" si="10"/>
        <v>0.4544713313825357</v>
      </c>
    </row>
    <row r="291" spans="1:7" s="44" customFormat="1" ht="12.75" customHeight="1">
      <c r="A291" s="138"/>
      <c r="B291" s="40"/>
      <c r="C291" s="35">
        <v>4010</v>
      </c>
      <c r="D291" s="36" t="s">
        <v>42</v>
      </c>
      <c r="E291" s="37">
        <v>102840</v>
      </c>
      <c r="F291" s="37">
        <v>46484.800000000003</v>
      </c>
      <c r="G291" s="143">
        <f t="shared" si="10"/>
        <v>0.45201089070400624</v>
      </c>
    </row>
    <row r="292" spans="1:7" s="44" customFormat="1" ht="12.75" customHeight="1">
      <c r="A292" s="138"/>
      <c r="B292" s="40"/>
      <c r="C292" s="35">
        <v>4040</v>
      </c>
      <c r="D292" s="36" t="s">
        <v>51</v>
      </c>
      <c r="E292" s="37">
        <v>5349</v>
      </c>
      <c r="F292" s="37">
        <v>3383.56</v>
      </c>
      <c r="G292" s="143">
        <f t="shared" si="10"/>
        <v>0.63255935688913811</v>
      </c>
    </row>
    <row r="293" spans="1:7" s="44" customFormat="1" ht="12.75" customHeight="1">
      <c r="A293" s="138"/>
      <c r="B293" s="40"/>
      <c r="C293" s="35">
        <v>4110</v>
      </c>
      <c r="D293" s="36" t="s">
        <v>43</v>
      </c>
      <c r="E293" s="37">
        <v>17586</v>
      </c>
      <c r="F293" s="37">
        <v>7993.22</v>
      </c>
      <c r="G293" s="143">
        <f t="shared" si="10"/>
        <v>0.45452177868759241</v>
      </c>
    </row>
    <row r="294" spans="1:7" s="25" customFormat="1" ht="12.75" customHeight="1">
      <c r="A294" s="138"/>
      <c r="B294" s="40"/>
      <c r="C294" s="35">
        <v>4120</v>
      </c>
      <c r="D294" s="36" t="s">
        <v>44</v>
      </c>
      <c r="E294" s="37">
        <v>2520</v>
      </c>
      <c r="F294" s="37">
        <v>557.1</v>
      </c>
      <c r="G294" s="143">
        <f t="shared" si="10"/>
        <v>0.22107142857142859</v>
      </c>
    </row>
    <row r="295" spans="1:7" s="25" customFormat="1" ht="12.75" customHeight="1">
      <c r="A295" s="138"/>
      <c r="B295" s="40"/>
      <c r="C295" s="22">
        <v>4240</v>
      </c>
      <c r="D295" s="170" t="s">
        <v>152</v>
      </c>
      <c r="E295" s="37">
        <v>3000</v>
      </c>
      <c r="F295" s="37">
        <v>0</v>
      </c>
      <c r="G295" s="143">
        <f t="shared" si="10"/>
        <v>0</v>
      </c>
    </row>
    <row r="296" spans="1:7" ht="12.75" customHeight="1">
      <c r="A296" s="138"/>
      <c r="B296" s="40"/>
      <c r="C296" s="22">
        <v>4440</v>
      </c>
      <c r="D296" s="36" t="s">
        <v>54</v>
      </c>
      <c r="E296" s="37">
        <v>4376</v>
      </c>
      <c r="F296" s="37">
        <v>3239.9</v>
      </c>
      <c r="G296" s="143">
        <f t="shared" si="10"/>
        <v>0.74037934186471666</v>
      </c>
    </row>
    <row r="297" spans="1:7" ht="25.5">
      <c r="A297" s="138"/>
      <c r="B297" s="89">
        <v>85412</v>
      </c>
      <c r="C297" s="93"/>
      <c r="D297" s="227" t="s">
        <v>171</v>
      </c>
      <c r="E297" s="79">
        <f>SUM(E298:E303)</f>
        <v>40374</v>
      </c>
      <c r="F297" s="79">
        <f>SUM(F298:F303)</f>
        <v>11018.519999999999</v>
      </c>
      <c r="G297" s="149">
        <f t="shared" ref="G297:G303" si="12">F297/E297</f>
        <v>0.27291127953633521</v>
      </c>
    </row>
    <row r="298" spans="1:7">
      <c r="A298" s="138"/>
      <c r="B298" s="89"/>
      <c r="C298" s="98">
        <v>4110</v>
      </c>
      <c r="D298" s="36" t="s">
        <v>43</v>
      </c>
      <c r="E298" s="84">
        <v>1833</v>
      </c>
      <c r="F298" s="84">
        <v>225.94</v>
      </c>
      <c r="G298" s="156">
        <f t="shared" si="12"/>
        <v>0.12326241134751773</v>
      </c>
    </row>
    <row r="299" spans="1:7">
      <c r="A299" s="138"/>
      <c r="B299" s="89"/>
      <c r="C299" s="98">
        <v>4120</v>
      </c>
      <c r="D299" s="36" t="s">
        <v>44</v>
      </c>
      <c r="E299" s="84">
        <v>261</v>
      </c>
      <c r="F299" s="84">
        <v>0</v>
      </c>
      <c r="G299" s="156">
        <f t="shared" si="12"/>
        <v>0</v>
      </c>
    </row>
    <row r="300" spans="1:7" ht="12.75" customHeight="1">
      <c r="A300" s="138"/>
      <c r="B300" s="89"/>
      <c r="C300" s="98">
        <v>4170</v>
      </c>
      <c r="D300" s="36" t="s">
        <v>14</v>
      </c>
      <c r="E300" s="84">
        <v>10530</v>
      </c>
      <c r="F300" s="84">
        <v>3500</v>
      </c>
      <c r="G300" s="156">
        <f t="shared" si="12"/>
        <v>0.33238366571699907</v>
      </c>
    </row>
    <row r="301" spans="1:7" ht="12.75" customHeight="1">
      <c r="A301" s="138"/>
      <c r="B301" s="89"/>
      <c r="C301" s="98">
        <v>4210</v>
      </c>
      <c r="D301" s="36" t="s">
        <v>23</v>
      </c>
      <c r="E301" s="84">
        <v>2300</v>
      </c>
      <c r="F301" s="84">
        <v>597.39</v>
      </c>
      <c r="G301" s="156">
        <f t="shared" si="12"/>
        <v>0.25973478260869565</v>
      </c>
    </row>
    <row r="302" spans="1:7" ht="12.75" customHeight="1">
      <c r="A302" s="138"/>
      <c r="B302" s="90"/>
      <c r="C302" s="94">
        <v>4300</v>
      </c>
      <c r="D302" s="36" t="s">
        <v>20</v>
      </c>
      <c r="E302" s="37">
        <v>25000</v>
      </c>
      <c r="F302" s="37">
        <v>6613.2</v>
      </c>
      <c r="G302" s="143">
        <f t="shared" si="12"/>
        <v>0.26452799999999999</v>
      </c>
    </row>
    <row r="303" spans="1:7" ht="12.75" customHeight="1">
      <c r="A303" s="138"/>
      <c r="B303" s="90"/>
      <c r="C303" s="94">
        <v>4430</v>
      </c>
      <c r="D303" s="108" t="s">
        <v>15</v>
      </c>
      <c r="E303" s="37">
        <v>450</v>
      </c>
      <c r="F303" s="37">
        <v>81.99</v>
      </c>
      <c r="G303" s="143">
        <f t="shared" si="12"/>
        <v>0.1822</v>
      </c>
    </row>
    <row r="304" spans="1:7" ht="12.75" customHeight="1">
      <c r="A304" s="138"/>
      <c r="B304" s="91" t="s">
        <v>118</v>
      </c>
      <c r="C304" s="94"/>
      <c r="D304" s="92" t="s">
        <v>119</v>
      </c>
      <c r="E304" s="20">
        <f>SUM(E305:E306)</f>
        <v>44206</v>
      </c>
      <c r="F304" s="20">
        <f>SUM(F305:F306)</f>
        <v>28991.200000000001</v>
      </c>
      <c r="G304" s="137">
        <f t="shared" si="10"/>
        <v>0.65582047685834499</v>
      </c>
    </row>
    <row r="305" spans="1:7" ht="12.75" customHeight="1">
      <c r="A305" s="138"/>
      <c r="B305" s="40"/>
      <c r="C305" s="35">
        <v>3240</v>
      </c>
      <c r="D305" s="36" t="s">
        <v>120</v>
      </c>
      <c r="E305" s="37">
        <v>18800</v>
      </c>
      <c r="F305" s="37">
        <v>10300</v>
      </c>
      <c r="G305" s="143">
        <f t="shared" si="10"/>
        <v>0.5478723404255319</v>
      </c>
    </row>
    <row r="306" spans="1:7" ht="12.75" customHeight="1">
      <c r="A306" s="153"/>
      <c r="B306" s="21"/>
      <c r="C306" s="27">
        <v>3260</v>
      </c>
      <c r="D306" s="28" t="s">
        <v>121</v>
      </c>
      <c r="E306" s="24">
        <v>25406</v>
      </c>
      <c r="F306" s="24">
        <v>18691.2</v>
      </c>
      <c r="G306" s="139">
        <f t="shared" si="10"/>
        <v>0.73570022829252935</v>
      </c>
    </row>
    <row r="307" spans="1:7" ht="12.75" customHeight="1">
      <c r="A307" s="119"/>
      <c r="B307" s="214">
        <v>85416</v>
      </c>
      <c r="C307" s="94"/>
      <c r="D307" s="231" t="s">
        <v>214</v>
      </c>
      <c r="E307" s="195">
        <v>6000</v>
      </c>
      <c r="F307" s="195">
        <v>3000</v>
      </c>
      <c r="G307" s="371">
        <f t="shared" si="10"/>
        <v>0.5</v>
      </c>
    </row>
    <row r="308" spans="1:7" ht="12.75" customHeight="1" thickBot="1">
      <c r="A308" s="478"/>
      <c r="B308" s="479"/>
      <c r="C308" s="480">
        <v>4300</v>
      </c>
      <c r="D308" s="375" t="s">
        <v>20</v>
      </c>
      <c r="E308" s="481">
        <v>6000</v>
      </c>
      <c r="F308" s="481">
        <v>3000</v>
      </c>
      <c r="G308" s="482">
        <f t="shared" si="10"/>
        <v>0.5</v>
      </c>
    </row>
    <row r="309" spans="1:7" ht="12.75" customHeight="1" thickBot="1">
      <c r="A309" s="337">
        <v>855</v>
      </c>
      <c r="B309" s="484"/>
      <c r="C309" s="338"/>
      <c r="D309" s="492" t="s">
        <v>206</v>
      </c>
      <c r="E309" s="372">
        <f>E310+E316+E321+E324+E326</f>
        <v>3424683.3</v>
      </c>
      <c r="F309" s="372">
        <f>F310+F316+F321+F324+F326</f>
        <v>1828433.48</v>
      </c>
      <c r="G309" s="400">
        <f t="shared" si="10"/>
        <v>0.5338985593207991</v>
      </c>
    </row>
    <row r="310" spans="1:7" ht="12.75" customHeight="1">
      <c r="A310" s="289"/>
      <c r="B310" s="353">
        <v>85501</v>
      </c>
      <c r="C310" s="290"/>
      <c r="D310" s="489" t="s">
        <v>207</v>
      </c>
      <c r="E310" s="292">
        <f>SUM(E311:E315)</f>
        <v>2183000</v>
      </c>
      <c r="F310" s="292">
        <f>SUM(F311:F315)</f>
        <v>1162364.6599999999</v>
      </c>
      <c r="G310" s="483">
        <f t="shared" si="10"/>
        <v>0.53246205222171317</v>
      </c>
    </row>
    <row r="311" spans="1:7" ht="12.75" customHeight="1">
      <c r="A311" s="119"/>
      <c r="B311" s="198"/>
      <c r="C311" s="94">
        <v>3110</v>
      </c>
      <c r="D311" s="472" t="s">
        <v>105</v>
      </c>
      <c r="E311" s="103">
        <v>2150540</v>
      </c>
      <c r="F311" s="103">
        <v>1149770.2</v>
      </c>
      <c r="G311" s="343">
        <f t="shared" si="10"/>
        <v>0.53464255489318957</v>
      </c>
    </row>
    <row r="312" spans="1:7" ht="12.75" customHeight="1">
      <c r="A312" s="119"/>
      <c r="B312" s="198"/>
      <c r="C312" s="94">
        <v>4010</v>
      </c>
      <c r="D312" s="36" t="s">
        <v>42</v>
      </c>
      <c r="E312" s="103">
        <v>10400</v>
      </c>
      <c r="F312" s="103">
        <v>4939.05</v>
      </c>
      <c r="G312" s="343">
        <f t="shared" si="10"/>
        <v>0.47490865384615388</v>
      </c>
    </row>
    <row r="313" spans="1:7" ht="12.75" customHeight="1">
      <c r="A313" s="119"/>
      <c r="B313" s="198"/>
      <c r="C313" s="94">
        <v>4110</v>
      </c>
      <c r="D313" s="36" t="s">
        <v>43</v>
      </c>
      <c r="E313" s="103">
        <v>1900</v>
      </c>
      <c r="F313" s="103">
        <v>866.88</v>
      </c>
      <c r="G313" s="343">
        <f t="shared" si="10"/>
        <v>0.45625263157894735</v>
      </c>
    </row>
    <row r="314" spans="1:7" ht="12.75" customHeight="1">
      <c r="A314" s="119"/>
      <c r="B314" s="198"/>
      <c r="C314" s="94">
        <v>4210</v>
      </c>
      <c r="D314" s="36" t="s">
        <v>23</v>
      </c>
      <c r="E314" s="103">
        <v>9650</v>
      </c>
      <c r="F314" s="103">
        <v>220</v>
      </c>
      <c r="G314" s="343">
        <f t="shared" si="10"/>
        <v>2.2797927461139896E-2</v>
      </c>
    </row>
    <row r="315" spans="1:7" ht="12.75" customHeight="1">
      <c r="A315" s="366"/>
      <c r="B315" s="215"/>
      <c r="C315" s="296">
        <v>4300</v>
      </c>
      <c r="D315" s="36" t="s">
        <v>20</v>
      </c>
      <c r="E315" s="298">
        <v>10510</v>
      </c>
      <c r="F315" s="298">
        <v>6568.53</v>
      </c>
      <c r="G315" s="365">
        <f t="shared" si="10"/>
        <v>0.62497906755470978</v>
      </c>
    </row>
    <row r="316" spans="1:7" ht="38.25">
      <c r="A316" s="119"/>
      <c r="B316" s="214">
        <v>85502</v>
      </c>
      <c r="C316" s="94"/>
      <c r="D316" s="490" t="s">
        <v>208</v>
      </c>
      <c r="E316" s="195">
        <f>SUM(E317:E320)</f>
        <v>1214500</v>
      </c>
      <c r="F316" s="195">
        <f>SUM(F317:F320)</f>
        <v>651558.81999999995</v>
      </c>
      <c r="G316" s="371">
        <f t="shared" si="10"/>
        <v>0.53648317826265945</v>
      </c>
    </row>
    <row r="317" spans="1:7" ht="51">
      <c r="A317" s="119"/>
      <c r="B317" s="198"/>
      <c r="C317" s="94">
        <v>2910</v>
      </c>
      <c r="D317" s="117" t="s">
        <v>212</v>
      </c>
      <c r="E317" s="103">
        <v>1500</v>
      </c>
      <c r="F317" s="103">
        <v>1459</v>
      </c>
      <c r="G317" s="343">
        <f t="shared" si="10"/>
        <v>0.97266666666666668</v>
      </c>
    </row>
    <row r="318" spans="1:7" ht="12.75" customHeight="1">
      <c r="A318" s="119"/>
      <c r="B318" s="198"/>
      <c r="C318" s="94">
        <v>3110</v>
      </c>
      <c r="D318" s="472" t="s">
        <v>105</v>
      </c>
      <c r="E318" s="103">
        <v>1176610</v>
      </c>
      <c r="F318" s="103">
        <v>622571.11</v>
      </c>
      <c r="G318" s="343">
        <f t="shared" si="10"/>
        <v>0.52912274245501911</v>
      </c>
    </row>
    <row r="319" spans="1:7" ht="12.75" customHeight="1">
      <c r="A319" s="119"/>
      <c r="B319" s="198"/>
      <c r="C319" s="94">
        <v>4010</v>
      </c>
      <c r="D319" s="36" t="s">
        <v>42</v>
      </c>
      <c r="E319" s="103">
        <v>30800</v>
      </c>
      <c r="F319" s="103">
        <v>24537.99</v>
      </c>
      <c r="G319" s="343">
        <f t="shared" ref="G319:G327" si="13">F319/E319</f>
        <v>0.79668798701298704</v>
      </c>
    </row>
    <row r="320" spans="1:7" ht="12.75" customHeight="1">
      <c r="A320" s="366"/>
      <c r="B320" s="215"/>
      <c r="C320" s="296">
        <v>4110</v>
      </c>
      <c r="D320" s="36" t="s">
        <v>43</v>
      </c>
      <c r="E320" s="298">
        <v>5590</v>
      </c>
      <c r="F320" s="298">
        <v>2990.72</v>
      </c>
      <c r="G320" s="365">
        <f t="shared" si="13"/>
        <v>0.53501252236135954</v>
      </c>
    </row>
    <row r="321" spans="1:7" ht="12.75" customHeight="1">
      <c r="A321" s="119"/>
      <c r="B321" s="214">
        <v>85503</v>
      </c>
      <c r="C321" s="94"/>
      <c r="D321" s="491" t="s">
        <v>209</v>
      </c>
      <c r="E321" s="195">
        <f>SUM(E322:E323)</f>
        <v>83.3</v>
      </c>
      <c r="F321" s="195">
        <f>SUM(F322:F323)</f>
        <v>42.3</v>
      </c>
      <c r="G321" s="371">
        <f t="shared" si="13"/>
        <v>0.50780312124849936</v>
      </c>
    </row>
    <row r="322" spans="1:7" ht="12.75" customHeight="1">
      <c r="A322" s="119"/>
      <c r="B322" s="198"/>
      <c r="C322" s="94">
        <v>2950</v>
      </c>
      <c r="D322" s="460" t="s">
        <v>203</v>
      </c>
      <c r="E322" s="103">
        <v>42.3</v>
      </c>
      <c r="F322" s="103">
        <v>42.3</v>
      </c>
      <c r="G322" s="343">
        <f t="shared" si="13"/>
        <v>1</v>
      </c>
    </row>
    <row r="323" spans="1:7" ht="12.75" customHeight="1">
      <c r="A323" s="119"/>
      <c r="B323" s="198"/>
      <c r="C323" s="94">
        <v>3110</v>
      </c>
      <c r="D323" s="472" t="s">
        <v>105</v>
      </c>
      <c r="E323" s="103">
        <v>41</v>
      </c>
      <c r="F323" s="103">
        <v>0</v>
      </c>
      <c r="G323" s="343">
        <f t="shared" si="13"/>
        <v>0</v>
      </c>
    </row>
    <row r="324" spans="1:7" ht="12.75" customHeight="1">
      <c r="A324" s="119"/>
      <c r="B324" s="214">
        <v>85504</v>
      </c>
      <c r="C324" s="94"/>
      <c r="D324" s="231" t="s">
        <v>210</v>
      </c>
      <c r="E324" s="195">
        <v>24000</v>
      </c>
      <c r="F324" s="195">
        <v>11687</v>
      </c>
      <c r="G324" s="371">
        <f t="shared" si="13"/>
        <v>0.48695833333333333</v>
      </c>
    </row>
    <row r="325" spans="1:7" ht="12.75" customHeight="1">
      <c r="A325" s="119"/>
      <c r="B325" s="198"/>
      <c r="C325" s="94">
        <v>4170</v>
      </c>
      <c r="D325" s="36" t="s">
        <v>14</v>
      </c>
      <c r="E325" s="103">
        <v>24000</v>
      </c>
      <c r="F325" s="103">
        <v>11687</v>
      </c>
      <c r="G325" s="343">
        <f t="shared" si="13"/>
        <v>0.48695833333333333</v>
      </c>
    </row>
    <row r="326" spans="1:7" ht="12.75" customHeight="1">
      <c r="A326" s="119"/>
      <c r="B326" s="214">
        <v>85508</v>
      </c>
      <c r="C326" s="94"/>
      <c r="D326" s="231" t="s">
        <v>211</v>
      </c>
      <c r="E326" s="195">
        <v>3100</v>
      </c>
      <c r="F326" s="195">
        <v>2780.7</v>
      </c>
      <c r="G326" s="371">
        <f t="shared" si="13"/>
        <v>0.89699999999999991</v>
      </c>
    </row>
    <row r="327" spans="1:7" ht="12.75" customHeight="1" thickBot="1">
      <c r="A327" s="369"/>
      <c r="B327" s="485"/>
      <c r="C327" s="363">
        <v>4330</v>
      </c>
      <c r="D327" s="364" t="s">
        <v>213</v>
      </c>
      <c r="E327" s="393">
        <v>3100</v>
      </c>
      <c r="F327" s="393">
        <v>2780.7</v>
      </c>
      <c r="G327" s="486">
        <f t="shared" si="13"/>
        <v>0.89699999999999991</v>
      </c>
    </row>
    <row r="328" spans="1:7" ht="12.75" customHeight="1" thickBot="1">
      <c r="A328" s="233" t="s">
        <v>122</v>
      </c>
      <c r="B328" s="234"/>
      <c r="C328" s="275"/>
      <c r="D328" s="293" t="s">
        <v>123</v>
      </c>
      <c r="E328" s="487">
        <f>E329+E332+E340+E349+E357+E359+E364</f>
        <v>3889374</v>
      </c>
      <c r="F328" s="488">
        <f>F329+F332+F340+F349+F357+F359+F364</f>
        <v>1899605.77</v>
      </c>
      <c r="G328" s="271">
        <f t="shared" ref="G328:G363" si="14">F328/E328</f>
        <v>0.4884091295925771</v>
      </c>
    </row>
    <row r="329" spans="1:7" ht="12.75" customHeight="1">
      <c r="A329" s="172"/>
      <c r="B329" s="48">
        <v>90001</v>
      </c>
      <c r="C329" s="41"/>
      <c r="D329" s="107" t="s">
        <v>124</v>
      </c>
      <c r="E329" s="50">
        <f>SUM(E330:E331)</f>
        <v>46000</v>
      </c>
      <c r="F329" s="50">
        <f>SUM(F330:F331)</f>
        <v>34168.400000000001</v>
      </c>
      <c r="G329" s="163">
        <f t="shared" si="14"/>
        <v>0.74279130434782614</v>
      </c>
    </row>
    <row r="330" spans="1:7" ht="12.75" customHeight="1">
      <c r="A330" s="172"/>
      <c r="B330" s="48"/>
      <c r="C330" s="35">
        <v>4300</v>
      </c>
      <c r="D330" s="36" t="s">
        <v>20</v>
      </c>
      <c r="E330" s="100">
        <v>40000</v>
      </c>
      <c r="F330" s="100">
        <v>29072.400000000001</v>
      </c>
      <c r="G330" s="143">
        <f t="shared" si="14"/>
        <v>0.72681000000000007</v>
      </c>
    </row>
    <row r="331" spans="1:7" ht="12.75" customHeight="1">
      <c r="A331" s="172"/>
      <c r="B331" s="48"/>
      <c r="C331" s="35">
        <v>4430</v>
      </c>
      <c r="D331" s="108" t="s">
        <v>15</v>
      </c>
      <c r="E331" s="100">
        <v>6000</v>
      </c>
      <c r="F331" s="100">
        <v>5096</v>
      </c>
      <c r="G331" s="143">
        <f t="shared" si="14"/>
        <v>0.84933333333333338</v>
      </c>
    </row>
    <row r="332" spans="1:7" ht="12.75" customHeight="1">
      <c r="A332" s="150"/>
      <c r="B332" s="74">
        <v>90002</v>
      </c>
      <c r="C332" s="35"/>
      <c r="D332" s="111" t="s">
        <v>138</v>
      </c>
      <c r="E332" s="75">
        <f>E338+E333+E334+E335+E336+E337+E339</f>
        <v>908100</v>
      </c>
      <c r="F332" s="75">
        <f>F338+F333+F334+F335+F336+F337+F339</f>
        <v>438150.50000000006</v>
      </c>
      <c r="G332" s="149">
        <f>F332/E332</f>
        <v>0.48249146569761048</v>
      </c>
    </row>
    <row r="333" spans="1:7" ht="12.75" customHeight="1">
      <c r="A333" s="150"/>
      <c r="B333" s="74"/>
      <c r="C333" s="35">
        <v>4010</v>
      </c>
      <c r="D333" s="36" t="s">
        <v>42</v>
      </c>
      <c r="E333" s="99">
        <v>87121.04</v>
      </c>
      <c r="F333" s="99">
        <v>45994.19</v>
      </c>
      <c r="G333" s="156">
        <f t="shared" ref="G333:G339" si="15">F333/E333</f>
        <v>0.52793435431900271</v>
      </c>
    </row>
    <row r="334" spans="1:7" ht="12.75" customHeight="1">
      <c r="A334" s="150"/>
      <c r="B334" s="74"/>
      <c r="C334" s="35">
        <v>4040</v>
      </c>
      <c r="D334" s="36" t="s">
        <v>51</v>
      </c>
      <c r="E334" s="99">
        <v>7278.96</v>
      </c>
      <c r="F334" s="99">
        <v>7278.96</v>
      </c>
      <c r="G334" s="156">
        <f t="shared" si="15"/>
        <v>1</v>
      </c>
    </row>
    <row r="335" spans="1:7" ht="12.75" customHeight="1">
      <c r="A335" s="150"/>
      <c r="B335" s="74"/>
      <c r="C335" s="35">
        <v>4110</v>
      </c>
      <c r="D335" s="36" t="s">
        <v>43</v>
      </c>
      <c r="E335" s="99">
        <v>16400</v>
      </c>
      <c r="F335" s="99">
        <v>9202.35</v>
      </c>
      <c r="G335" s="156">
        <f t="shared" si="15"/>
        <v>0.5611189024390244</v>
      </c>
    </row>
    <row r="336" spans="1:7" ht="12.75" customHeight="1">
      <c r="A336" s="150"/>
      <c r="B336" s="74"/>
      <c r="C336" s="35">
        <v>4120</v>
      </c>
      <c r="D336" s="36" t="s">
        <v>44</v>
      </c>
      <c r="E336" s="99">
        <v>2300</v>
      </c>
      <c r="F336" s="99">
        <v>750.33</v>
      </c>
      <c r="G336" s="156">
        <f t="shared" si="15"/>
        <v>0.32623043478260871</v>
      </c>
    </row>
    <row r="337" spans="1:7" ht="12.75" customHeight="1">
      <c r="A337" s="150"/>
      <c r="B337" s="74"/>
      <c r="C337" s="35">
        <v>4210</v>
      </c>
      <c r="D337" s="36" t="s">
        <v>23</v>
      </c>
      <c r="E337" s="99">
        <v>2000</v>
      </c>
      <c r="F337" s="99">
        <v>772.26</v>
      </c>
      <c r="G337" s="156">
        <f t="shared" si="15"/>
        <v>0.38612999999999997</v>
      </c>
    </row>
    <row r="338" spans="1:7" ht="12.75" customHeight="1">
      <c r="A338" s="150"/>
      <c r="B338" s="42"/>
      <c r="C338" s="35">
        <v>4300</v>
      </c>
      <c r="D338" s="36" t="s">
        <v>20</v>
      </c>
      <c r="E338" s="52">
        <v>792500</v>
      </c>
      <c r="F338" s="52">
        <v>373983.33</v>
      </c>
      <c r="G338" s="143">
        <f t="shared" si="15"/>
        <v>0.47190325552050477</v>
      </c>
    </row>
    <row r="339" spans="1:7" ht="12.75" customHeight="1">
      <c r="A339" s="150"/>
      <c r="B339" s="42"/>
      <c r="C339" s="35">
        <v>4360</v>
      </c>
      <c r="D339" s="147" t="s">
        <v>149</v>
      </c>
      <c r="E339" s="52">
        <v>500</v>
      </c>
      <c r="F339" s="52">
        <v>169.08</v>
      </c>
      <c r="G339" s="143">
        <f t="shared" si="15"/>
        <v>0.33816000000000002</v>
      </c>
    </row>
    <row r="340" spans="1:7" ht="12.75" customHeight="1">
      <c r="A340" s="138"/>
      <c r="B340" s="17" t="s">
        <v>125</v>
      </c>
      <c r="C340" s="35"/>
      <c r="D340" s="19" t="s">
        <v>126</v>
      </c>
      <c r="E340" s="20">
        <f>SUM(E341:E348)</f>
        <v>1539935</v>
      </c>
      <c r="F340" s="20">
        <f>SUM(F341:F348)</f>
        <v>750825.85</v>
      </c>
      <c r="G340" s="137">
        <f t="shared" si="14"/>
        <v>0.4875698324929299</v>
      </c>
    </row>
    <row r="341" spans="1:7" ht="12.75" customHeight="1">
      <c r="A341" s="138"/>
      <c r="B341" s="17"/>
      <c r="C341" s="35">
        <v>3020</v>
      </c>
      <c r="D341" s="36" t="s">
        <v>50</v>
      </c>
      <c r="E341" s="84">
        <v>4000</v>
      </c>
      <c r="F341" s="84">
        <v>0</v>
      </c>
      <c r="G341" s="156">
        <f>F341/E341</f>
        <v>0</v>
      </c>
    </row>
    <row r="342" spans="1:7" ht="12.75" customHeight="1">
      <c r="A342" s="138"/>
      <c r="B342" s="17"/>
      <c r="C342" s="35">
        <v>4010</v>
      </c>
      <c r="D342" s="36" t="s">
        <v>42</v>
      </c>
      <c r="E342" s="84">
        <v>24000</v>
      </c>
      <c r="F342" s="84">
        <v>5507</v>
      </c>
      <c r="G342" s="156">
        <f>F342/E342</f>
        <v>0.22945833333333332</v>
      </c>
    </row>
    <row r="343" spans="1:7" ht="12.75" customHeight="1">
      <c r="A343" s="138"/>
      <c r="B343" s="17"/>
      <c r="C343" s="35">
        <v>4110</v>
      </c>
      <c r="D343" s="36" t="s">
        <v>43</v>
      </c>
      <c r="E343" s="37">
        <v>46722</v>
      </c>
      <c r="F343" s="37">
        <v>20704.91</v>
      </c>
      <c r="G343" s="143">
        <f t="shared" si="14"/>
        <v>0.44315119215786997</v>
      </c>
    </row>
    <row r="344" spans="1:7" ht="12.75" customHeight="1">
      <c r="A344" s="138"/>
      <c r="B344" s="17"/>
      <c r="C344" s="35">
        <v>4120</v>
      </c>
      <c r="D344" s="36" t="s">
        <v>44</v>
      </c>
      <c r="E344" s="37">
        <v>5413</v>
      </c>
      <c r="F344" s="37">
        <v>1615.78</v>
      </c>
      <c r="G344" s="143">
        <f t="shared" si="14"/>
        <v>0.29849990762978018</v>
      </c>
    </row>
    <row r="345" spans="1:7" ht="12.75" customHeight="1">
      <c r="A345" s="138"/>
      <c r="B345" s="17"/>
      <c r="C345" s="35">
        <v>4170</v>
      </c>
      <c r="D345" s="36" t="s">
        <v>14</v>
      </c>
      <c r="E345" s="37">
        <v>244800</v>
      </c>
      <c r="F345" s="37">
        <v>123134.21</v>
      </c>
      <c r="G345" s="143">
        <f t="shared" si="14"/>
        <v>0.50299922385620921</v>
      </c>
    </row>
    <row r="346" spans="1:7" ht="12.75" customHeight="1">
      <c r="A346" s="154"/>
      <c r="B346" s="17"/>
      <c r="C346" s="35">
        <v>4210</v>
      </c>
      <c r="D346" s="36" t="s">
        <v>23</v>
      </c>
      <c r="E346" s="37">
        <v>14500</v>
      </c>
      <c r="F346" s="37">
        <v>6943.95</v>
      </c>
      <c r="G346" s="143">
        <f t="shared" si="14"/>
        <v>0.47889310344827585</v>
      </c>
    </row>
    <row r="347" spans="1:7" ht="12.75" customHeight="1">
      <c r="A347" s="154"/>
      <c r="B347" s="17"/>
      <c r="C347" s="35">
        <v>4270</v>
      </c>
      <c r="D347" s="36" t="s">
        <v>24</v>
      </c>
      <c r="E347" s="37">
        <v>500</v>
      </c>
      <c r="F347" s="37">
        <v>0</v>
      </c>
      <c r="G347" s="143">
        <f t="shared" si="14"/>
        <v>0</v>
      </c>
    </row>
    <row r="348" spans="1:7" ht="12.75" customHeight="1">
      <c r="A348" s="154"/>
      <c r="B348" s="40"/>
      <c r="C348" s="35">
        <v>4300</v>
      </c>
      <c r="D348" s="36" t="s">
        <v>20</v>
      </c>
      <c r="E348" s="37">
        <v>1200000</v>
      </c>
      <c r="F348" s="37">
        <v>592920</v>
      </c>
      <c r="G348" s="143">
        <f t="shared" si="14"/>
        <v>0.49409999999999998</v>
      </c>
    </row>
    <row r="349" spans="1:7" ht="12.75" customHeight="1">
      <c r="A349" s="154"/>
      <c r="B349" s="17" t="s">
        <v>127</v>
      </c>
      <c r="C349" s="35"/>
      <c r="D349" s="19" t="s">
        <v>128</v>
      </c>
      <c r="E349" s="20">
        <f>SUM(E350:E356)</f>
        <v>244000</v>
      </c>
      <c r="F349" s="20">
        <f>SUM(F350:F356)</f>
        <v>137599.28</v>
      </c>
      <c r="G349" s="137">
        <f t="shared" si="14"/>
        <v>0.56393147540983601</v>
      </c>
    </row>
    <row r="350" spans="1:7" ht="12.75" customHeight="1">
      <c r="A350" s="154"/>
      <c r="B350" s="17"/>
      <c r="C350" s="35">
        <v>4110</v>
      </c>
      <c r="D350" s="36" t="s">
        <v>43</v>
      </c>
      <c r="E350" s="37">
        <v>5800</v>
      </c>
      <c r="F350" s="37">
        <v>2190.58</v>
      </c>
      <c r="G350" s="156">
        <f t="shared" si="14"/>
        <v>0.37768620689655169</v>
      </c>
    </row>
    <row r="351" spans="1:7" ht="12.75" customHeight="1">
      <c r="A351" s="154"/>
      <c r="B351" s="17"/>
      <c r="C351" s="35">
        <v>4120</v>
      </c>
      <c r="D351" s="36" t="s">
        <v>44</v>
      </c>
      <c r="E351" s="37">
        <v>200</v>
      </c>
      <c r="F351" s="37">
        <v>55.13</v>
      </c>
      <c r="G351" s="156">
        <f t="shared" si="14"/>
        <v>0.27565000000000001</v>
      </c>
    </row>
    <row r="352" spans="1:7" ht="12.75" customHeight="1">
      <c r="A352" s="154"/>
      <c r="B352" s="17"/>
      <c r="C352" s="35">
        <v>4170</v>
      </c>
      <c r="D352" s="36" t="s">
        <v>14</v>
      </c>
      <c r="E352" s="37">
        <v>15000</v>
      </c>
      <c r="F352" s="37">
        <v>11219.82</v>
      </c>
      <c r="G352" s="143">
        <f t="shared" si="14"/>
        <v>0.74798799999999999</v>
      </c>
    </row>
    <row r="353" spans="1:7" ht="12.75" customHeight="1">
      <c r="A353" s="154"/>
      <c r="B353" s="17"/>
      <c r="C353" s="35">
        <v>4210</v>
      </c>
      <c r="D353" s="36" t="s">
        <v>23</v>
      </c>
      <c r="E353" s="37">
        <v>94000</v>
      </c>
      <c r="F353" s="37">
        <v>73257.460000000006</v>
      </c>
      <c r="G353" s="143">
        <f t="shared" si="14"/>
        <v>0.77933468085106394</v>
      </c>
    </row>
    <row r="354" spans="1:7" ht="12.75" customHeight="1">
      <c r="A354" s="154"/>
      <c r="B354" s="42"/>
      <c r="C354" s="35">
        <v>4260</v>
      </c>
      <c r="D354" s="36" t="s">
        <v>29</v>
      </c>
      <c r="E354" s="37">
        <v>20000</v>
      </c>
      <c r="F354" s="37">
        <v>14244.18</v>
      </c>
      <c r="G354" s="143">
        <f t="shared" si="14"/>
        <v>0.71220899999999998</v>
      </c>
    </row>
    <row r="355" spans="1:7" ht="12.75" customHeight="1">
      <c r="A355" s="154"/>
      <c r="B355" s="42"/>
      <c r="C355" s="35">
        <v>4270</v>
      </c>
      <c r="D355" s="36" t="s">
        <v>24</v>
      </c>
      <c r="E355" s="37">
        <v>4000</v>
      </c>
      <c r="F355" s="37">
        <v>3029.43</v>
      </c>
      <c r="G355" s="143">
        <f t="shared" si="14"/>
        <v>0.75735749999999991</v>
      </c>
    </row>
    <row r="356" spans="1:7" ht="12.75" customHeight="1">
      <c r="A356" s="154"/>
      <c r="B356" s="42"/>
      <c r="C356" s="35">
        <v>4300</v>
      </c>
      <c r="D356" s="23" t="s">
        <v>20</v>
      </c>
      <c r="E356" s="37">
        <v>105000</v>
      </c>
      <c r="F356" s="37">
        <v>33602.68</v>
      </c>
      <c r="G356" s="143">
        <f t="shared" ref="G356:G358" si="16">F356/E356</f>
        <v>0.32002552380952382</v>
      </c>
    </row>
    <row r="357" spans="1:7" ht="12.75" customHeight="1">
      <c r="A357" s="154"/>
      <c r="B357" s="74">
        <v>90005</v>
      </c>
      <c r="C357" s="35"/>
      <c r="D357" s="112" t="s">
        <v>154</v>
      </c>
      <c r="E357" s="79">
        <f>SUM(E358:E358)</f>
        <v>45600</v>
      </c>
      <c r="F357" s="79">
        <f>SUM(F358:F358)</f>
        <v>0</v>
      </c>
      <c r="G357" s="149">
        <f t="shared" si="16"/>
        <v>0</v>
      </c>
    </row>
    <row r="358" spans="1:7" ht="12.75" customHeight="1">
      <c r="A358" s="154"/>
      <c r="B358" s="42"/>
      <c r="C358" s="35">
        <v>4300</v>
      </c>
      <c r="D358" s="36" t="s">
        <v>20</v>
      </c>
      <c r="E358" s="37">
        <v>45600</v>
      </c>
      <c r="F358" s="37">
        <v>0</v>
      </c>
      <c r="G358" s="143">
        <f t="shared" si="16"/>
        <v>0</v>
      </c>
    </row>
    <row r="359" spans="1:7" ht="12.75" customHeight="1">
      <c r="A359" s="154"/>
      <c r="B359" s="39">
        <v>90015</v>
      </c>
      <c r="C359" s="35"/>
      <c r="D359" s="33" t="s">
        <v>129</v>
      </c>
      <c r="E359" s="20">
        <f>SUM(E360:E363)</f>
        <v>631000</v>
      </c>
      <c r="F359" s="20">
        <f>SUM(F360:F363)</f>
        <v>276058.5</v>
      </c>
      <c r="G359" s="137">
        <f t="shared" si="14"/>
        <v>0.43749366085578445</v>
      </c>
    </row>
    <row r="360" spans="1:7" ht="12.75" customHeight="1">
      <c r="A360" s="154"/>
      <c r="B360" s="39"/>
      <c r="C360" s="35">
        <v>4210</v>
      </c>
      <c r="D360" s="36" t="s">
        <v>23</v>
      </c>
      <c r="E360" s="84">
        <v>8000</v>
      </c>
      <c r="F360" s="84">
        <v>1211.6400000000001</v>
      </c>
      <c r="G360" s="156">
        <f t="shared" si="14"/>
        <v>0.15145500000000001</v>
      </c>
    </row>
    <row r="361" spans="1:7" ht="12.75" customHeight="1">
      <c r="A361" s="154"/>
      <c r="B361" s="39"/>
      <c r="C361" s="35">
        <v>4260</v>
      </c>
      <c r="D361" s="36" t="s">
        <v>29</v>
      </c>
      <c r="E361" s="37">
        <v>290000</v>
      </c>
      <c r="F361" s="37">
        <v>135752.20000000001</v>
      </c>
      <c r="G361" s="143">
        <f t="shared" si="14"/>
        <v>0.46811103448275865</v>
      </c>
    </row>
    <row r="362" spans="1:7" ht="12.75" customHeight="1">
      <c r="A362" s="154"/>
      <c r="B362" s="39"/>
      <c r="C362" s="35">
        <v>4270</v>
      </c>
      <c r="D362" s="36" t="s">
        <v>24</v>
      </c>
      <c r="E362" s="37">
        <v>303000</v>
      </c>
      <c r="F362" s="37">
        <v>138438.66</v>
      </c>
      <c r="G362" s="143">
        <f>F362/E362</f>
        <v>0.45689326732673269</v>
      </c>
    </row>
    <row r="363" spans="1:7" ht="12.75" customHeight="1">
      <c r="A363" s="154"/>
      <c r="B363" s="39"/>
      <c r="C363" s="35">
        <v>4300</v>
      </c>
      <c r="D363" s="36" t="s">
        <v>20</v>
      </c>
      <c r="E363" s="37">
        <v>30000</v>
      </c>
      <c r="F363" s="37">
        <v>656</v>
      </c>
      <c r="G363" s="143">
        <f t="shared" si="14"/>
        <v>2.1866666666666666E-2</v>
      </c>
    </row>
    <row r="364" spans="1:7" ht="12.75" customHeight="1">
      <c r="A364" s="154"/>
      <c r="B364" s="39">
        <v>90095</v>
      </c>
      <c r="C364" s="54"/>
      <c r="D364" s="19" t="s">
        <v>13</v>
      </c>
      <c r="E364" s="20">
        <f>SUM(E365:E375)</f>
        <v>474739</v>
      </c>
      <c r="F364" s="20">
        <f>SUM(F365:F375)</f>
        <v>262803.24</v>
      </c>
      <c r="G364" s="137">
        <f>F364/E364</f>
        <v>0.55357415337690818</v>
      </c>
    </row>
    <row r="365" spans="1:7" ht="12.75" customHeight="1">
      <c r="A365" s="150"/>
      <c r="B365" s="39"/>
      <c r="C365" s="41">
        <v>3020</v>
      </c>
      <c r="D365" s="36" t="s">
        <v>50</v>
      </c>
      <c r="E365" s="37">
        <v>9200</v>
      </c>
      <c r="F365" s="37">
        <v>4310.82</v>
      </c>
      <c r="G365" s="143">
        <f>F365/E365</f>
        <v>0.46856739130434777</v>
      </c>
    </row>
    <row r="366" spans="1:7" ht="12.75" customHeight="1">
      <c r="A366" s="154"/>
      <c r="B366" s="42"/>
      <c r="C366" s="35">
        <v>4010</v>
      </c>
      <c r="D366" s="36" t="s">
        <v>42</v>
      </c>
      <c r="E366" s="37">
        <v>294445.61</v>
      </c>
      <c r="F366" s="37">
        <v>142380.54</v>
      </c>
      <c r="G366" s="143">
        <f t="shared" ref="G366:G406" si="17">F366/E366</f>
        <v>0.48355463679692834</v>
      </c>
    </row>
    <row r="367" spans="1:7" ht="12.75" customHeight="1">
      <c r="A367" s="154"/>
      <c r="B367" s="42"/>
      <c r="C367" s="35">
        <v>4040</v>
      </c>
      <c r="D367" s="36" t="s">
        <v>51</v>
      </c>
      <c r="E367" s="37">
        <v>22774.39</v>
      </c>
      <c r="F367" s="37">
        <v>22774.39</v>
      </c>
      <c r="G367" s="143">
        <f t="shared" si="17"/>
        <v>1</v>
      </c>
    </row>
    <row r="368" spans="1:7" ht="12.75" customHeight="1">
      <c r="A368" s="154"/>
      <c r="B368" s="42"/>
      <c r="C368" s="35">
        <v>4110</v>
      </c>
      <c r="D368" s="36" t="s">
        <v>130</v>
      </c>
      <c r="E368" s="37">
        <v>55099</v>
      </c>
      <c r="F368" s="37">
        <v>24312.240000000002</v>
      </c>
      <c r="G368" s="143">
        <f t="shared" si="17"/>
        <v>0.44124648360224328</v>
      </c>
    </row>
    <row r="369" spans="1:7" ht="12.75" customHeight="1">
      <c r="A369" s="154"/>
      <c r="B369" s="42"/>
      <c r="C369" s="35">
        <v>4120</v>
      </c>
      <c r="D369" s="36" t="s">
        <v>44</v>
      </c>
      <c r="E369" s="37">
        <v>7772</v>
      </c>
      <c r="F369" s="37">
        <v>3926.77</v>
      </c>
      <c r="G369" s="143">
        <f t="shared" si="17"/>
        <v>0.50524575398867733</v>
      </c>
    </row>
    <row r="370" spans="1:7" ht="12.75" customHeight="1">
      <c r="A370" s="154"/>
      <c r="B370" s="42"/>
      <c r="C370" s="35">
        <v>4210</v>
      </c>
      <c r="D370" s="36" t="s">
        <v>23</v>
      </c>
      <c r="E370" s="37">
        <v>15000</v>
      </c>
      <c r="F370" s="37">
        <v>13377.31</v>
      </c>
      <c r="G370" s="143">
        <f t="shared" si="17"/>
        <v>0.89182066666666659</v>
      </c>
    </row>
    <row r="371" spans="1:7" ht="12.75" customHeight="1">
      <c r="A371" s="154"/>
      <c r="B371" s="42"/>
      <c r="C371" s="35">
        <v>4270</v>
      </c>
      <c r="D371" s="36" t="s">
        <v>24</v>
      </c>
      <c r="E371" s="37">
        <v>4000</v>
      </c>
      <c r="F371" s="37">
        <v>2898.5</v>
      </c>
      <c r="G371" s="143">
        <f t="shared" si="17"/>
        <v>0.72462499999999996</v>
      </c>
    </row>
    <row r="372" spans="1:7" ht="12.75" customHeight="1">
      <c r="A372" s="154"/>
      <c r="B372" s="42"/>
      <c r="C372" s="35">
        <v>4300</v>
      </c>
      <c r="D372" s="36" t="s">
        <v>20</v>
      </c>
      <c r="E372" s="37">
        <v>4300</v>
      </c>
      <c r="F372" s="37">
        <v>1873.67</v>
      </c>
      <c r="G372" s="143">
        <f t="shared" si="17"/>
        <v>0.43573720930232562</v>
      </c>
    </row>
    <row r="373" spans="1:7" ht="12.75" customHeight="1">
      <c r="A373" s="154"/>
      <c r="B373" s="72"/>
      <c r="C373" s="35">
        <v>4330</v>
      </c>
      <c r="D373" s="364" t="s">
        <v>213</v>
      </c>
      <c r="E373" s="37">
        <v>16400</v>
      </c>
      <c r="F373" s="37">
        <v>4428</v>
      </c>
      <c r="G373" s="143">
        <f t="shared" si="17"/>
        <v>0.27</v>
      </c>
    </row>
    <row r="374" spans="1:7" ht="12.75" customHeight="1">
      <c r="A374" s="154"/>
      <c r="B374" s="72"/>
      <c r="C374" s="35">
        <v>4430</v>
      </c>
      <c r="D374" s="108" t="s">
        <v>15</v>
      </c>
      <c r="E374" s="37">
        <v>31344</v>
      </c>
      <c r="F374" s="37">
        <v>31321</v>
      </c>
      <c r="G374" s="143">
        <f t="shared" si="17"/>
        <v>0.99926620724859627</v>
      </c>
    </row>
    <row r="375" spans="1:7" ht="12.75" customHeight="1" thickBot="1">
      <c r="A375" s="154"/>
      <c r="B375" s="72"/>
      <c r="C375" s="35">
        <v>4440</v>
      </c>
      <c r="D375" s="36" t="s">
        <v>54</v>
      </c>
      <c r="E375" s="37">
        <v>14404</v>
      </c>
      <c r="F375" s="37">
        <v>11200</v>
      </c>
      <c r="G375" s="143">
        <f t="shared" si="17"/>
        <v>0.77756178839211332</v>
      </c>
    </row>
    <row r="376" spans="1:7" ht="12.75" customHeight="1" thickBot="1">
      <c r="A376" s="233">
        <v>921</v>
      </c>
      <c r="B376" s="274"/>
      <c r="C376" s="275"/>
      <c r="D376" s="276" t="s">
        <v>131</v>
      </c>
      <c r="E376" s="251">
        <f>E377+E379+E381+E383</f>
        <v>887278.12</v>
      </c>
      <c r="F376" s="251">
        <f>F377+F379+F383+F381</f>
        <v>440386.55</v>
      </c>
      <c r="G376" s="252">
        <f t="shared" si="17"/>
        <v>0.49633428355023562</v>
      </c>
    </row>
    <row r="377" spans="1:7" ht="12.75" customHeight="1">
      <c r="A377" s="136"/>
      <c r="B377" s="48">
        <v>92106</v>
      </c>
      <c r="C377" s="32"/>
      <c r="D377" s="33" t="s">
        <v>132</v>
      </c>
      <c r="E377" s="34">
        <f>E378</f>
        <v>435000</v>
      </c>
      <c r="F377" s="34">
        <f>F378</f>
        <v>217500</v>
      </c>
      <c r="G377" s="145">
        <f>F378/E378</f>
        <v>0.5</v>
      </c>
    </row>
    <row r="378" spans="1:7">
      <c r="A378" s="154"/>
      <c r="B378" s="39"/>
      <c r="C378" s="35">
        <v>2480</v>
      </c>
      <c r="D378" s="36" t="s">
        <v>133</v>
      </c>
      <c r="E378" s="37">
        <v>435000</v>
      </c>
      <c r="F378" s="37">
        <v>217500</v>
      </c>
      <c r="G378" s="143">
        <f t="shared" si="17"/>
        <v>0.5</v>
      </c>
    </row>
    <row r="379" spans="1:7" ht="12.75" customHeight="1">
      <c r="A379" s="153"/>
      <c r="B379" s="70">
        <v>92116</v>
      </c>
      <c r="C379" s="18"/>
      <c r="D379" s="19" t="s">
        <v>135</v>
      </c>
      <c r="E379" s="229">
        <f>E380</f>
        <v>436878.12</v>
      </c>
      <c r="F379" s="229">
        <f>F380</f>
        <v>218439.06</v>
      </c>
      <c r="G379" s="141">
        <f>F379/E379</f>
        <v>0.5</v>
      </c>
    </row>
    <row r="380" spans="1:7">
      <c r="A380" s="319"/>
      <c r="B380" s="129"/>
      <c r="C380" s="216">
        <v>2480</v>
      </c>
      <c r="D380" s="101" t="s">
        <v>133</v>
      </c>
      <c r="E380" s="118">
        <v>436878.12</v>
      </c>
      <c r="F380" s="118">
        <v>218439.06</v>
      </c>
      <c r="G380" s="318">
        <f t="shared" si="17"/>
        <v>0.5</v>
      </c>
    </row>
    <row r="381" spans="1:7" ht="12.75" customHeight="1">
      <c r="A381" s="119"/>
      <c r="B381" s="129">
        <v>92120</v>
      </c>
      <c r="C381" s="94"/>
      <c r="D381" s="231" t="s">
        <v>173</v>
      </c>
      <c r="E381" s="195">
        <f>SUM(E382:E382)</f>
        <v>5400</v>
      </c>
      <c r="F381" s="195">
        <f>SUM(F382:F382)</f>
        <v>0</v>
      </c>
      <c r="G381" s="371">
        <f t="shared" si="17"/>
        <v>0</v>
      </c>
    </row>
    <row r="382" spans="1:7" ht="12.75" customHeight="1">
      <c r="A382" s="119"/>
      <c r="B382" s="129"/>
      <c r="C382" s="94">
        <v>4300</v>
      </c>
      <c r="D382" s="117" t="s">
        <v>20</v>
      </c>
      <c r="E382" s="118">
        <v>5400</v>
      </c>
      <c r="F382" s="118">
        <v>0</v>
      </c>
      <c r="G382" s="390">
        <f t="shared" si="17"/>
        <v>0</v>
      </c>
    </row>
    <row r="383" spans="1:7" ht="12.75" customHeight="1">
      <c r="A383" s="119"/>
      <c r="B383" s="129">
        <v>92195</v>
      </c>
      <c r="C383" s="94"/>
      <c r="D383" s="109" t="s">
        <v>13</v>
      </c>
      <c r="E383" s="195">
        <f>SUM(E384:E384)</f>
        <v>10000</v>
      </c>
      <c r="F383" s="195">
        <f>SUM(F384:F384)</f>
        <v>4447.49</v>
      </c>
      <c r="G383" s="371">
        <f t="shared" si="17"/>
        <v>0.44474900000000001</v>
      </c>
    </row>
    <row r="384" spans="1:7" ht="26.25" thickBot="1">
      <c r="A384" s="478"/>
      <c r="B384" s="493"/>
      <c r="C384" s="480">
        <v>2820</v>
      </c>
      <c r="D384" s="494" t="s">
        <v>97</v>
      </c>
      <c r="E384" s="495">
        <v>10000</v>
      </c>
      <c r="F384" s="495">
        <v>4447.49</v>
      </c>
      <c r="G384" s="496">
        <f t="shared" si="17"/>
        <v>0.44474900000000001</v>
      </c>
    </row>
    <row r="385" spans="1:7" ht="26.25" thickBot="1">
      <c r="A385" s="337">
        <v>925</v>
      </c>
      <c r="B385" s="497"/>
      <c r="C385" s="338"/>
      <c r="D385" s="498" t="s">
        <v>215</v>
      </c>
      <c r="E385" s="372">
        <f>E386</f>
        <v>6000</v>
      </c>
      <c r="F385" s="372">
        <f>F386</f>
        <v>0</v>
      </c>
      <c r="G385" s="400">
        <v>0</v>
      </c>
    </row>
    <row r="386" spans="1:7" ht="12.75" customHeight="1">
      <c r="A386" s="367"/>
      <c r="B386" s="500">
        <v>92503</v>
      </c>
      <c r="C386" s="368"/>
      <c r="D386" s="499" t="s">
        <v>216</v>
      </c>
      <c r="E386" s="401">
        <f>E387</f>
        <v>6000</v>
      </c>
      <c r="F386" s="292">
        <v>0</v>
      </c>
      <c r="G386" s="483">
        <v>0</v>
      </c>
    </row>
    <row r="387" spans="1:7" ht="12.75" customHeight="1" thickBot="1">
      <c r="A387" s="369"/>
      <c r="B387" s="370"/>
      <c r="C387" s="363">
        <v>4300</v>
      </c>
      <c r="D387" s="28" t="s">
        <v>20</v>
      </c>
      <c r="E387" s="413">
        <v>6000</v>
      </c>
      <c r="F387" s="413">
        <v>0</v>
      </c>
      <c r="G387" s="501">
        <v>0</v>
      </c>
    </row>
    <row r="388" spans="1:7" ht="12.75" customHeight="1" thickBot="1">
      <c r="A388" s="248">
        <v>926</v>
      </c>
      <c r="B388" s="502"/>
      <c r="C388" s="250"/>
      <c r="D388" s="236" t="s">
        <v>136</v>
      </c>
      <c r="E388" s="251">
        <f>E389+E399</f>
        <v>536383</v>
      </c>
      <c r="F388" s="251">
        <f>F389+F399</f>
        <v>272670.28999999998</v>
      </c>
      <c r="G388" s="252">
        <f t="shared" si="17"/>
        <v>0.50834998499206718</v>
      </c>
    </row>
    <row r="389" spans="1:7" ht="12.75" customHeight="1">
      <c r="A389" s="162"/>
      <c r="B389" s="48">
        <v>92601</v>
      </c>
      <c r="C389" s="71"/>
      <c r="D389" s="148" t="s">
        <v>157</v>
      </c>
      <c r="E389" s="50">
        <f>SUM(E390:E398)</f>
        <v>490818</v>
      </c>
      <c r="F389" s="50">
        <f>SUM(F390:F398)</f>
        <v>250139.36</v>
      </c>
      <c r="G389" s="163">
        <f t="shared" ref="G389:G399" si="18">F389/E389</f>
        <v>0.50963770684856702</v>
      </c>
    </row>
    <row r="390" spans="1:7" ht="12.75" customHeight="1">
      <c r="A390" s="162"/>
      <c r="B390" s="48"/>
      <c r="C390" s="105">
        <v>4010</v>
      </c>
      <c r="D390" s="36" t="s">
        <v>42</v>
      </c>
      <c r="E390" s="100">
        <v>54000</v>
      </c>
      <c r="F390" s="100">
        <v>26349.87</v>
      </c>
      <c r="G390" s="179">
        <f t="shared" si="18"/>
        <v>0.48796055555555556</v>
      </c>
    </row>
    <row r="391" spans="1:7" ht="12.75" customHeight="1">
      <c r="A391" s="162"/>
      <c r="B391" s="48"/>
      <c r="C391" s="35">
        <v>4110</v>
      </c>
      <c r="D391" s="36" t="s">
        <v>130</v>
      </c>
      <c r="E391" s="100">
        <v>38000</v>
      </c>
      <c r="F391" s="100">
        <v>16654.03</v>
      </c>
      <c r="G391" s="179">
        <f t="shared" si="18"/>
        <v>0.438263947368421</v>
      </c>
    </row>
    <row r="392" spans="1:7" ht="12.75" customHeight="1">
      <c r="A392" s="162"/>
      <c r="B392" s="48"/>
      <c r="C392" s="35">
        <v>4120</v>
      </c>
      <c r="D392" s="36" t="s">
        <v>44</v>
      </c>
      <c r="E392" s="100">
        <v>5500</v>
      </c>
      <c r="F392" s="100">
        <v>896.21</v>
      </c>
      <c r="G392" s="179">
        <f t="shared" si="18"/>
        <v>0.16294727272727275</v>
      </c>
    </row>
    <row r="393" spans="1:7" ht="12.75" customHeight="1">
      <c r="A393" s="162"/>
      <c r="B393" s="48"/>
      <c r="C393" s="105">
        <v>4170</v>
      </c>
      <c r="D393" s="36" t="s">
        <v>14</v>
      </c>
      <c r="E393" s="100">
        <v>168000</v>
      </c>
      <c r="F393" s="100">
        <v>77155.66</v>
      </c>
      <c r="G393" s="179">
        <f t="shared" si="18"/>
        <v>0.45925988095238096</v>
      </c>
    </row>
    <row r="394" spans="1:7" ht="12.75" customHeight="1">
      <c r="A394" s="162"/>
      <c r="B394" s="48"/>
      <c r="C394" s="105">
        <v>4210</v>
      </c>
      <c r="D394" s="36" t="s">
        <v>23</v>
      </c>
      <c r="E394" s="100">
        <v>25000</v>
      </c>
      <c r="F394" s="100">
        <v>9010.84</v>
      </c>
      <c r="G394" s="179">
        <f t="shared" si="18"/>
        <v>0.36043360000000002</v>
      </c>
    </row>
    <row r="395" spans="1:7" ht="12.75" customHeight="1">
      <c r="A395" s="162"/>
      <c r="B395" s="48"/>
      <c r="C395" s="105">
        <v>4260</v>
      </c>
      <c r="D395" s="23" t="s">
        <v>29</v>
      </c>
      <c r="E395" s="100">
        <v>113000</v>
      </c>
      <c r="F395" s="100">
        <v>70433.27</v>
      </c>
      <c r="G395" s="179">
        <f t="shared" si="18"/>
        <v>0.62330327433628319</v>
      </c>
    </row>
    <row r="396" spans="1:7" ht="12.75" customHeight="1">
      <c r="A396" s="162"/>
      <c r="B396" s="48"/>
      <c r="C396" s="35">
        <v>4270</v>
      </c>
      <c r="D396" s="36" t="s">
        <v>24</v>
      </c>
      <c r="E396" s="134">
        <v>51000</v>
      </c>
      <c r="F396" s="100">
        <v>28257.99</v>
      </c>
      <c r="G396" s="179">
        <f t="shared" si="18"/>
        <v>0.5540782352941177</v>
      </c>
    </row>
    <row r="397" spans="1:7" ht="12.75" customHeight="1">
      <c r="A397" s="162"/>
      <c r="B397" s="48"/>
      <c r="C397" s="133">
        <v>4300</v>
      </c>
      <c r="D397" s="78" t="s">
        <v>20</v>
      </c>
      <c r="E397" s="232">
        <v>35318</v>
      </c>
      <c r="F397" s="100">
        <v>21151.15</v>
      </c>
      <c r="G397" s="179">
        <f t="shared" si="18"/>
        <v>0.59887734299790474</v>
      </c>
    </row>
    <row r="398" spans="1:7" ht="12.75" customHeight="1">
      <c r="A398" s="162"/>
      <c r="B398" s="48"/>
      <c r="C398" s="124">
        <v>4360</v>
      </c>
      <c r="D398" s="123" t="s">
        <v>149</v>
      </c>
      <c r="E398" s="226">
        <v>1000</v>
      </c>
      <c r="F398" s="134">
        <v>230.34</v>
      </c>
      <c r="G398" s="179">
        <f t="shared" si="18"/>
        <v>0.23034000000000002</v>
      </c>
    </row>
    <row r="399" spans="1:7" ht="12.75" customHeight="1">
      <c r="A399" s="162"/>
      <c r="B399" s="48">
        <v>92605</v>
      </c>
      <c r="C399" s="71"/>
      <c r="D399" s="33" t="s">
        <v>137</v>
      </c>
      <c r="E399" s="50">
        <f>SUM(E400:E405)</f>
        <v>45565</v>
      </c>
      <c r="F399" s="50">
        <f>SUM(F400:F405)</f>
        <v>22530.929999999997</v>
      </c>
      <c r="G399" s="163">
        <f t="shared" si="18"/>
        <v>0.49447887633051679</v>
      </c>
    </row>
    <row r="400" spans="1:7" ht="25.5">
      <c r="A400" s="138"/>
      <c r="B400" s="39"/>
      <c r="C400" s="35">
        <v>2820</v>
      </c>
      <c r="D400" s="36" t="s">
        <v>97</v>
      </c>
      <c r="E400" s="37">
        <v>25000</v>
      </c>
      <c r="F400" s="37">
        <v>15000</v>
      </c>
      <c r="G400" s="143">
        <f t="shared" si="17"/>
        <v>0.6</v>
      </c>
    </row>
    <row r="401" spans="1:7">
      <c r="A401" s="138"/>
      <c r="B401" s="39"/>
      <c r="C401" s="35">
        <v>3040</v>
      </c>
      <c r="D401" s="43" t="s">
        <v>175</v>
      </c>
      <c r="E401" s="37">
        <v>4000</v>
      </c>
      <c r="F401" s="37">
        <v>800</v>
      </c>
      <c r="G401" s="143">
        <f t="shared" si="17"/>
        <v>0.2</v>
      </c>
    </row>
    <row r="402" spans="1:7" ht="12.75" customHeight="1">
      <c r="A402" s="138"/>
      <c r="B402" s="39"/>
      <c r="C402" s="35">
        <v>4110</v>
      </c>
      <c r="D402" s="36" t="s">
        <v>130</v>
      </c>
      <c r="E402" s="37">
        <v>1720.62</v>
      </c>
      <c r="F402" s="37">
        <v>877.69</v>
      </c>
      <c r="G402" s="143">
        <f t="shared" si="17"/>
        <v>0.51010101010101017</v>
      </c>
    </row>
    <row r="403" spans="1:7" ht="12.75" customHeight="1">
      <c r="A403" s="138"/>
      <c r="B403" s="42"/>
      <c r="C403" s="35">
        <v>4170</v>
      </c>
      <c r="D403" s="43" t="s">
        <v>14</v>
      </c>
      <c r="E403" s="37">
        <v>10171.76</v>
      </c>
      <c r="F403" s="37">
        <v>3399.76</v>
      </c>
      <c r="G403" s="143">
        <f t="shared" si="17"/>
        <v>0.33423517660660496</v>
      </c>
    </row>
    <row r="404" spans="1:7" ht="12.75" customHeight="1" thickBot="1">
      <c r="A404" s="138"/>
      <c r="B404" s="42"/>
      <c r="C404" s="35">
        <v>4210</v>
      </c>
      <c r="D404" s="36" t="s">
        <v>23</v>
      </c>
      <c r="E404" s="37">
        <v>2672.62</v>
      </c>
      <c r="F404" s="37">
        <v>2373.48</v>
      </c>
      <c r="G404" s="143">
        <f t="shared" si="17"/>
        <v>0.88807237841518816</v>
      </c>
    </row>
    <row r="405" spans="1:7" s="73" customFormat="1" ht="12.75" customHeight="1" thickTop="1" thickBot="1">
      <c r="A405" s="153"/>
      <c r="B405" s="42"/>
      <c r="C405" s="35">
        <v>4300</v>
      </c>
      <c r="D405" s="36" t="s">
        <v>20</v>
      </c>
      <c r="E405" s="37">
        <v>2000</v>
      </c>
      <c r="F405" s="37">
        <v>80</v>
      </c>
      <c r="G405" s="151">
        <f t="shared" si="17"/>
        <v>0.04</v>
      </c>
    </row>
    <row r="406" spans="1:7" ht="12.75" customHeight="1" thickBot="1">
      <c r="A406" s="514" t="s">
        <v>178</v>
      </c>
      <c r="B406" s="515"/>
      <c r="C406" s="515"/>
      <c r="D406" s="516"/>
      <c r="E406" s="180">
        <f>E8+E17+E26+E39+E47+E91+E96+E99+E122+E127+E130+E225+E242+E289+E309+E328+E376+E385+E388</f>
        <v>23254998.370000001</v>
      </c>
      <c r="F406" s="180">
        <f>F8+F17+F26+F39+F47+F91+F96+F99+F122+F127+F130+F225+F242+F289+F309+F328+F376+F385+F388</f>
        <v>11531792.32</v>
      </c>
      <c r="G406" s="181">
        <f t="shared" si="17"/>
        <v>0.49588446047265838</v>
      </c>
    </row>
    <row r="407" spans="1:7" ht="16.5" thickBot="1">
      <c r="A407" s="511" t="s">
        <v>177</v>
      </c>
      <c r="B407" s="512"/>
      <c r="C407" s="512"/>
      <c r="D407" s="512"/>
      <c r="E407" s="512"/>
      <c r="F407" s="512"/>
      <c r="G407" s="513"/>
    </row>
    <row r="408" spans="1:7" ht="13.5" thickBot="1">
      <c r="A408" s="233" t="s">
        <v>16</v>
      </c>
      <c r="B408" s="234"/>
      <c r="C408" s="275"/>
      <c r="D408" s="293" t="s">
        <v>17</v>
      </c>
      <c r="E408" s="294">
        <f>E409+E411</f>
        <v>1151650</v>
      </c>
      <c r="F408" s="294">
        <f>F409+F411</f>
        <v>67466.759999999995</v>
      </c>
      <c r="G408" s="285">
        <f t="shared" ref="G408" si="19">F408/E408</f>
        <v>5.8582694394998476E-2</v>
      </c>
    </row>
    <row r="409" spans="1:7" ht="12.75" customHeight="1">
      <c r="A409" s="322"/>
      <c r="B409" s="289">
        <v>60013</v>
      </c>
      <c r="C409" s="290"/>
      <c r="D409" s="291" t="s">
        <v>164</v>
      </c>
      <c r="E409" s="292">
        <f>E410</f>
        <v>91650</v>
      </c>
      <c r="F409" s="292">
        <f>F410</f>
        <v>150</v>
      </c>
      <c r="G409" s="323">
        <f>F409/E409</f>
        <v>1.6366612111292963E-3</v>
      </c>
    </row>
    <row r="410" spans="1:7" ht="12.75" customHeight="1">
      <c r="A410" s="319"/>
      <c r="B410" s="119"/>
      <c r="C410" s="94">
        <v>6050</v>
      </c>
      <c r="D410" s="190" t="s">
        <v>32</v>
      </c>
      <c r="E410" s="103">
        <v>91650</v>
      </c>
      <c r="F410" s="103">
        <v>150</v>
      </c>
      <c r="G410" s="178">
        <f>F410/E410</f>
        <v>1.6366612111292963E-3</v>
      </c>
    </row>
    <row r="411" spans="1:7">
      <c r="A411" s="324"/>
      <c r="B411" s="119" t="s">
        <v>21</v>
      </c>
      <c r="C411" s="115"/>
      <c r="D411" s="116" t="s">
        <v>22</v>
      </c>
      <c r="E411" s="102">
        <f>E412</f>
        <v>1060000</v>
      </c>
      <c r="F411" s="102">
        <f>F412</f>
        <v>67316.759999999995</v>
      </c>
      <c r="G411" s="321">
        <f t="shared" ref="G411" si="20">F411/E411</f>
        <v>6.3506377358490559E-2</v>
      </c>
    </row>
    <row r="412" spans="1:7" ht="16.5" customHeight="1" thickBot="1">
      <c r="A412" s="325"/>
      <c r="B412" s="295"/>
      <c r="C412" s="296">
        <v>6050</v>
      </c>
      <c r="D412" s="297" t="s">
        <v>32</v>
      </c>
      <c r="E412" s="298">
        <v>1060000</v>
      </c>
      <c r="F412" s="298">
        <v>67316.759999999995</v>
      </c>
      <c r="G412" s="317">
        <f>F412/E412</f>
        <v>6.3506377358490559E-2</v>
      </c>
    </row>
    <row r="413" spans="1:7" ht="16.5" customHeight="1" thickBot="1">
      <c r="A413" s="397">
        <v>630</v>
      </c>
      <c r="B413" s="398"/>
      <c r="C413" s="399"/>
      <c r="D413" s="402" t="s">
        <v>191</v>
      </c>
      <c r="E413" s="372">
        <f>E414</f>
        <v>30000</v>
      </c>
      <c r="F413" s="372">
        <f>F414</f>
        <v>0</v>
      </c>
      <c r="G413" s="400">
        <f t="shared" ref="G413:G414" si="21">F413/E413</f>
        <v>0</v>
      </c>
    </row>
    <row r="414" spans="1:7" ht="16.5" customHeight="1">
      <c r="A414" s="404"/>
      <c r="B414" s="405">
        <v>63003</v>
      </c>
      <c r="C414" s="406"/>
      <c r="D414" s="403" t="s">
        <v>192</v>
      </c>
      <c r="E414" s="292">
        <f>E415</f>
        <v>30000</v>
      </c>
      <c r="F414" s="292">
        <f>F415</f>
        <v>0</v>
      </c>
      <c r="G414" s="341">
        <f t="shared" si="21"/>
        <v>0</v>
      </c>
    </row>
    <row r="415" spans="1:7" ht="39" thickBot="1">
      <c r="A415" s="391"/>
      <c r="B415" s="392"/>
      <c r="C415" s="363">
        <v>6619</v>
      </c>
      <c r="D415" s="364" t="s">
        <v>193</v>
      </c>
      <c r="E415" s="393">
        <v>30000</v>
      </c>
      <c r="F415" s="393">
        <v>0</v>
      </c>
      <c r="G415" s="394">
        <f>F415/E415</f>
        <v>0</v>
      </c>
    </row>
    <row r="416" spans="1:7" ht="13.5" thickBot="1">
      <c r="A416" s="233" t="s">
        <v>25</v>
      </c>
      <c r="B416" s="234"/>
      <c r="C416" s="275"/>
      <c r="D416" s="293" t="s">
        <v>26</v>
      </c>
      <c r="E416" s="294">
        <f>E417+E420</f>
        <v>887551</v>
      </c>
      <c r="F416" s="294">
        <f>F417</f>
        <v>0</v>
      </c>
      <c r="G416" s="285">
        <f t="shared" ref="G416:G423" si="22">F416/E416</f>
        <v>0</v>
      </c>
    </row>
    <row r="417" spans="1:7">
      <c r="A417" s="322"/>
      <c r="B417" s="289" t="s">
        <v>27</v>
      </c>
      <c r="C417" s="299"/>
      <c r="D417" s="300" t="s">
        <v>28</v>
      </c>
      <c r="E417" s="104">
        <f>E418+E419</f>
        <v>801551</v>
      </c>
      <c r="F417" s="104">
        <f>F418+F419</f>
        <v>0</v>
      </c>
      <c r="G417" s="326">
        <f t="shared" si="22"/>
        <v>0</v>
      </c>
    </row>
    <row r="418" spans="1:7">
      <c r="A418" s="324"/>
      <c r="B418" s="407"/>
      <c r="C418" s="94">
        <v>6057</v>
      </c>
      <c r="D418" s="297" t="s">
        <v>32</v>
      </c>
      <c r="E418" s="103">
        <v>471331</v>
      </c>
      <c r="F418" s="103">
        <v>0</v>
      </c>
      <c r="G418" s="178">
        <f t="shared" si="22"/>
        <v>0</v>
      </c>
    </row>
    <row r="419" spans="1:7">
      <c r="A419" s="324"/>
      <c r="B419" s="407"/>
      <c r="C419" s="94">
        <v>6059</v>
      </c>
      <c r="D419" s="190" t="s">
        <v>32</v>
      </c>
      <c r="E419" s="103">
        <v>330220</v>
      </c>
      <c r="F419" s="103">
        <v>0</v>
      </c>
      <c r="G419" s="178">
        <f t="shared" si="22"/>
        <v>0</v>
      </c>
    </row>
    <row r="420" spans="1:7">
      <c r="A420" s="409"/>
      <c r="B420" s="405">
        <v>70095</v>
      </c>
      <c r="C420" s="290"/>
      <c r="D420" s="307" t="s">
        <v>143</v>
      </c>
      <c r="E420" s="292">
        <f>E421</f>
        <v>86000</v>
      </c>
      <c r="F420" s="292">
        <f>F421</f>
        <v>0</v>
      </c>
      <c r="G420" s="316">
        <f t="shared" si="22"/>
        <v>0</v>
      </c>
    </row>
    <row r="421" spans="1:7" ht="13.5" thickBot="1">
      <c r="A421" s="391"/>
      <c r="B421" s="392"/>
      <c r="C421" s="363">
        <v>6050</v>
      </c>
      <c r="D421" s="408" t="s">
        <v>32</v>
      </c>
      <c r="E421" s="393">
        <v>86000</v>
      </c>
      <c r="F421" s="393">
        <v>0</v>
      </c>
      <c r="G421" s="178">
        <f t="shared" si="22"/>
        <v>0</v>
      </c>
    </row>
    <row r="422" spans="1:7" ht="13.5" thickBot="1">
      <c r="A422" s="233" t="s">
        <v>33</v>
      </c>
      <c r="B422" s="234"/>
      <c r="C422" s="275"/>
      <c r="D422" s="293" t="s">
        <v>34</v>
      </c>
      <c r="E422" s="294">
        <f>SUM(E423+E425)</f>
        <v>25000</v>
      </c>
      <c r="F422" s="294">
        <f>SUM(F423+F425)</f>
        <v>4305</v>
      </c>
      <c r="G422" s="285">
        <f t="shared" si="22"/>
        <v>0.17219999999999999</v>
      </c>
    </row>
    <row r="423" spans="1:7">
      <c r="A423" s="322"/>
      <c r="B423" s="289">
        <v>71004</v>
      </c>
      <c r="C423" s="299"/>
      <c r="D423" s="300" t="s">
        <v>35</v>
      </c>
      <c r="E423" s="104">
        <f>E424</f>
        <v>20000</v>
      </c>
      <c r="F423" s="104">
        <f>F424</f>
        <v>4305</v>
      </c>
      <c r="G423" s="327">
        <f t="shared" si="22"/>
        <v>0.21525</v>
      </c>
    </row>
    <row r="424" spans="1:7">
      <c r="A424" s="319"/>
      <c r="B424" s="119"/>
      <c r="C424" s="94">
        <v>6050</v>
      </c>
      <c r="D424" s="190" t="s">
        <v>32</v>
      </c>
      <c r="E424" s="103">
        <v>20000</v>
      </c>
      <c r="F424" s="103">
        <v>4305</v>
      </c>
      <c r="G424" s="328">
        <v>0</v>
      </c>
    </row>
    <row r="425" spans="1:7">
      <c r="A425" s="319"/>
      <c r="B425" s="119" t="s">
        <v>36</v>
      </c>
      <c r="C425" s="115"/>
      <c r="D425" s="116" t="s">
        <v>37</v>
      </c>
      <c r="E425" s="102">
        <f>E426</f>
        <v>5000</v>
      </c>
      <c r="F425" s="102">
        <f>F426</f>
        <v>0</v>
      </c>
      <c r="G425" s="321">
        <f t="shared" ref="G425" si="23">F425/E425</f>
        <v>0</v>
      </c>
    </row>
    <row r="426" spans="1:7" ht="13.5" thickBot="1">
      <c r="A426" s="320"/>
      <c r="B426" s="215"/>
      <c r="C426" s="296">
        <v>6060</v>
      </c>
      <c r="D426" s="228" t="s">
        <v>146</v>
      </c>
      <c r="E426" s="298">
        <v>5000</v>
      </c>
      <c r="F426" s="298">
        <v>0</v>
      </c>
      <c r="G426" s="317">
        <f t="shared" ref="G426:G428" si="24">F426/E426</f>
        <v>0</v>
      </c>
    </row>
    <row r="427" spans="1:7" ht="13.5" thickBot="1">
      <c r="A427" s="233" t="s">
        <v>38</v>
      </c>
      <c r="B427" s="234"/>
      <c r="C427" s="275"/>
      <c r="D427" s="293" t="s">
        <v>39</v>
      </c>
      <c r="E427" s="294">
        <f>E428+E430</f>
        <v>449770</v>
      </c>
      <c r="F427" s="294">
        <f>F428+F430</f>
        <v>0</v>
      </c>
      <c r="G427" s="285">
        <f t="shared" si="24"/>
        <v>0</v>
      </c>
    </row>
    <row r="428" spans="1:7">
      <c r="A428" s="329"/>
      <c r="B428" s="289" t="s">
        <v>48</v>
      </c>
      <c r="C428" s="299"/>
      <c r="D428" s="300" t="s">
        <v>49</v>
      </c>
      <c r="E428" s="104">
        <f>SUM(E429:E429)</f>
        <v>250000</v>
      </c>
      <c r="F428" s="104">
        <f>SUM(F429:F429)</f>
        <v>0</v>
      </c>
      <c r="G428" s="326">
        <f t="shared" si="24"/>
        <v>0</v>
      </c>
    </row>
    <row r="429" spans="1:7">
      <c r="A429" s="315"/>
      <c r="B429" s="193"/>
      <c r="C429" s="94">
        <v>6050</v>
      </c>
      <c r="D429" s="190" t="s">
        <v>32</v>
      </c>
      <c r="E429" s="103">
        <v>250000</v>
      </c>
      <c r="F429" s="103">
        <v>0</v>
      </c>
      <c r="G429" s="178">
        <f>F429/E429</f>
        <v>0</v>
      </c>
    </row>
    <row r="430" spans="1:7">
      <c r="A430" s="315"/>
      <c r="B430" s="214">
        <v>75095</v>
      </c>
      <c r="C430" s="94"/>
      <c r="D430" s="109" t="s">
        <v>143</v>
      </c>
      <c r="E430" s="195">
        <f>SUM(E431:E432)</f>
        <v>199770</v>
      </c>
      <c r="F430" s="195">
        <f>SUM(F431:F432)</f>
        <v>0</v>
      </c>
      <c r="G430" s="316">
        <f t="shared" ref="G430:G431" si="25">F430/E430</f>
        <v>0</v>
      </c>
    </row>
    <row r="431" spans="1:7" ht="15.75">
      <c r="A431" s="330"/>
      <c r="B431" s="286"/>
      <c r="C431" s="94">
        <v>6057</v>
      </c>
      <c r="D431" s="190" t="s">
        <v>32</v>
      </c>
      <c r="E431" s="118">
        <v>166470.54999999999</v>
      </c>
      <c r="F431" s="118">
        <v>0</v>
      </c>
      <c r="G431" s="178">
        <f t="shared" si="25"/>
        <v>0</v>
      </c>
    </row>
    <row r="432" spans="1:7" ht="16.5" thickBot="1">
      <c r="A432" s="331"/>
      <c r="B432" s="301"/>
      <c r="C432" s="296">
        <v>6059</v>
      </c>
      <c r="D432" s="297" t="s">
        <v>32</v>
      </c>
      <c r="E432" s="230">
        <v>33299.449999999997</v>
      </c>
      <c r="F432" s="298">
        <v>0</v>
      </c>
      <c r="G432" s="317">
        <f>F432/E432</f>
        <v>0</v>
      </c>
    </row>
    <row r="433" spans="1:7" ht="13.5" thickBot="1">
      <c r="A433" s="414">
        <v>754</v>
      </c>
      <c r="B433" s="415"/>
      <c r="C433" s="419"/>
      <c r="D433" s="236" t="s">
        <v>64</v>
      </c>
      <c r="E433" s="372">
        <f>E434</f>
        <v>84000</v>
      </c>
      <c r="F433" s="420">
        <f>F434</f>
        <v>30581.360000000001</v>
      </c>
      <c r="G433" s="421">
        <f t="shared" ref="G433:G435" si="26">F433/E433</f>
        <v>0.36406380952380951</v>
      </c>
    </row>
    <row r="434" spans="1:7">
      <c r="A434" s="416"/>
      <c r="B434" s="417">
        <v>75495</v>
      </c>
      <c r="C434" s="418"/>
      <c r="D434" s="422" t="s">
        <v>194</v>
      </c>
      <c r="E434" s="401">
        <f>E435</f>
        <v>84000</v>
      </c>
      <c r="F434" s="401">
        <f>F435</f>
        <v>30581.360000000001</v>
      </c>
      <c r="G434" s="396">
        <f t="shared" si="26"/>
        <v>0.36406380952380951</v>
      </c>
    </row>
    <row r="435" spans="1:7" ht="16.5" thickBot="1">
      <c r="A435" s="411"/>
      <c r="B435" s="412"/>
      <c r="C435" s="94">
        <v>6050</v>
      </c>
      <c r="D435" s="408" t="s">
        <v>32</v>
      </c>
      <c r="E435" s="413">
        <v>84000</v>
      </c>
      <c r="F435" s="393">
        <v>30581.360000000001</v>
      </c>
      <c r="G435" s="317">
        <f t="shared" si="26"/>
        <v>0.36406380952380951</v>
      </c>
    </row>
    <row r="436" spans="1:7" ht="13.5" thickBot="1">
      <c r="A436" s="233" t="s">
        <v>76</v>
      </c>
      <c r="B436" s="234"/>
      <c r="C436" s="275"/>
      <c r="D436" s="293" t="s">
        <v>77</v>
      </c>
      <c r="E436" s="294">
        <f>E439+E441+E443+E437</f>
        <v>428175.77</v>
      </c>
      <c r="F436" s="294">
        <f>F439+F441+F443+F437</f>
        <v>8106.77</v>
      </c>
      <c r="G436" s="285">
        <f t="shared" ref="G436:G450" si="27">F436/E436</f>
        <v>1.8933275930116272E-2</v>
      </c>
    </row>
    <row r="437" spans="1:7">
      <c r="A437" s="423"/>
      <c r="B437" s="424">
        <v>80101</v>
      </c>
      <c r="C437" s="425"/>
      <c r="D437" s="426" t="s">
        <v>195</v>
      </c>
      <c r="E437" s="427">
        <f>E438</f>
        <v>90000</v>
      </c>
      <c r="F437" s="427">
        <f>F438</f>
        <v>0</v>
      </c>
      <c r="G437" s="428">
        <f t="shared" si="27"/>
        <v>0</v>
      </c>
    </row>
    <row r="438" spans="1:7">
      <c r="A438" s="313"/>
      <c r="B438" s="183"/>
      <c r="C438" s="94">
        <v>6050</v>
      </c>
      <c r="D438" s="408" t="s">
        <v>32</v>
      </c>
      <c r="E438" s="189">
        <v>90000</v>
      </c>
      <c r="F438" s="189">
        <v>0</v>
      </c>
      <c r="G438" s="314">
        <f t="shared" si="27"/>
        <v>0</v>
      </c>
    </row>
    <row r="439" spans="1:7" ht="15.75">
      <c r="A439" s="332"/>
      <c r="B439" s="302">
        <v>80104</v>
      </c>
      <c r="C439" s="303"/>
      <c r="D439" s="304" t="s">
        <v>80</v>
      </c>
      <c r="E439" s="305">
        <f>E440</f>
        <v>290000</v>
      </c>
      <c r="F439" s="305">
        <f>F440</f>
        <v>0</v>
      </c>
      <c r="G439" s="429">
        <f t="shared" si="27"/>
        <v>0</v>
      </c>
    </row>
    <row r="440" spans="1:7" ht="15.75">
      <c r="A440" s="330"/>
      <c r="B440" s="286"/>
      <c r="C440" s="94">
        <v>6050</v>
      </c>
      <c r="D440" s="117" t="s">
        <v>32</v>
      </c>
      <c r="E440" s="132">
        <v>290000</v>
      </c>
      <c r="F440" s="132">
        <v>0</v>
      </c>
      <c r="G440" s="430">
        <f t="shared" si="27"/>
        <v>0</v>
      </c>
    </row>
    <row r="441" spans="1:7" ht="15.75">
      <c r="A441" s="330"/>
      <c r="B441" s="119" t="s">
        <v>88</v>
      </c>
      <c r="C441" s="115"/>
      <c r="D441" s="116" t="s">
        <v>89</v>
      </c>
      <c r="E441" s="102">
        <f>E442</f>
        <v>5301.77</v>
      </c>
      <c r="F441" s="102">
        <f>F442</f>
        <v>5031.7700000000004</v>
      </c>
      <c r="G441" s="321">
        <f t="shared" si="27"/>
        <v>0.94907361126567169</v>
      </c>
    </row>
    <row r="442" spans="1:7" ht="15.75">
      <c r="A442" s="330"/>
      <c r="B442" s="286"/>
      <c r="C442" s="94">
        <v>6050</v>
      </c>
      <c r="D442" s="117" t="s">
        <v>32</v>
      </c>
      <c r="E442" s="103">
        <v>5301.77</v>
      </c>
      <c r="F442" s="103">
        <v>5031.7700000000004</v>
      </c>
      <c r="G442" s="178">
        <f t="shared" si="27"/>
        <v>0.94907361126567169</v>
      </c>
    </row>
    <row r="443" spans="1:7" ht="15.75">
      <c r="A443" s="330"/>
      <c r="B443" s="119" t="s">
        <v>91</v>
      </c>
      <c r="C443" s="115"/>
      <c r="D443" s="116" t="s">
        <v>13</v>
      </c>
      <c r="E443" s="102">
        <f>E444</f>
        <v>42874</v>
      </c>
      <c r="F443" s="102">
        <f>F444</f>
        <v>3075</v>
      </c>
      <c r="G443" s="321">
        <f t="shared" si="27"/>
        <v>7.1721789429491062E-2</v>
      </c>
    </row>
    <row r="444" spans="1:7" ht="16.5" thickBot="1">
      <c r="A444" s="331"/>
      <c r="B444" s="301"/>
      <c r="C444" s="296">
        <v>6050</v>
      </c>
      <c r="D444" s="78" t="s">
        <v>32</v>
      </c>
      <c r="E444" s="298">
        <v>42874</v>
      </c>
      <c r="F444" s="298">
        <v>3075</v>
      </c>
      <c r="G444" s="317">
        <f t="shared" si="27"/>
        <v>7.1721789429491062E-2</v>
      </c>
    </row>
    <row r="445" spans="1:7" ht="13.5" thickBot="1">
      <c r="A445" s="431">
        <v>852</v>
      </c>
      <c r="B445" s="432"/>
      <c r="C445" s="433"/>
      <c r="D445" s="402" t="s">
        <v>99</v>
      </c>
      <c r="E445" s="372">
        <f>E446</f>
        <v>403712</v>
      </c>
      <c r="F445" s="372">
        <f>F446</f>
        <v>0</v>
      </c>
      <c r="G445" s="400">
        <f t="shared" si="27"/>
        <v>0</v>
      </c>
    </row>
    <row r="446" spans="1:7">
      <c r="A446" s="434"/>
      <c r="B446" s="434">
        <v>85295</v>
      </c>
      <c r="C446" s="435"/>
      <c r="D446" s="403" t="s">
        <v>194</v>
      </c>
      <c r="E446" s="395">
        <f>SUM(E447:E448)</f>
        <v>403712</v>
      </c>
      <c r="F446" s="395">
        <f>SUM(F447:F448)</f>
        <v>0</v>
      </c>
      <c r="G446" s="396">
        <f t="shared" si="27"/>
        <v>0</v>
      </c>
    </row>
    <row r="447" spans="1:7">
      <c r="A447" s="436"/>
      <c r="B447" s="436"/>
      <c r="C447" s="437">
        <v>6050</v>
      </c>
      <c r="D447" s="117" t="s">
        <v>32</v>
      </c>
      <c r="E447" s="410">
        <v>363712</v>
      </c>
      <c r="F447" s="410">
        <v>0</v>
      </c>
      <c r="G447" s="317">
        <f t="shared" si="27"/>
        <v>0</v>
      </c>
    </row>
    <row r="448" spans="1:7" ht="13.5" thickBot="1">
      <c r="A448" s="438"/>
      <c r="B448" s="438"/>
      <c r="C448" s="439">
        <v>6060</v>
      </c>
      <c r="D448" s="228" t="s">
        <v>146</v>
      </c>
      <c r="E448" s="393">
        <v>40000</v>
      </c>
      <c r="F448" s="393">
        <v>0</v>
      </c>
      <c r="G448" s="317">
        <f t="shared" si="27"/>
        <v>0</v>
      </c>
    </row>
    <row r="449" spans="1:7" ht="13.5" thickBot="1">
      <c r="A449" s="233" t="s">
        <v>122</v>
      </c>
      <c r="B449" s="234"/>
      <c r="C449" s="275"/>
      <c r="D449" s="293" t="s">
        <v>123</v>
      </c>
      <c r="E449" s="294">
        <f>E450+E452+E455+E457</f>
        <v>1602831.52</v>
      </c>
      <c r="F449" s="294">
        <f>F450+F452+F455+F457</f>
        <v>285192.63</v>
      </c>
      <c r="G449" s="285">
        <f t="shared" si="27"/>
        <v>0.17793051012622962</v>
      </c>
    </row>
    <row r="450" spans="1:7" ht="15.75">
      <c r="A450" s="332"/>
      <c r="B450" s="302">
        <v>90001</v>
      </c>
      <c r="C450" s="290"/>
      <c r="D450" s="304" t="s">
        <v>124</v>
      </c>
      <c r="E450" s="305">
        <f>SUM(E451:E451)</f>
        <v>2000</v>
      </c>
      <c r="F450" s="305">
        <f>SUM(F451:F451)</f>
        <v>0</v>
      </c>
      <c r="G450" s="333">
        <f t="shared" si="27"/>
        <v>0</v>
      </c>
    </row>
    <row r="451" spans="1:7" ht="38.25">
      <c r="A451" s="330"/>
      <c r="B451" s="286"/>
      <c r="C451" s="94">
        <v>6230</v>
      </c>
      <c r="D451" s="117" t="s">
        <v>172</v>
      </c>
      <c r="E451" s="287">
        <v>2000</v>
      </c>
      <c r="F451" s="287">
        <v>0</v>
      </c>
      <c r="G451" s="178">
        <f t="shared" ref="G451:G458" si="28">F451/E451</f>
        <v>0</v>
      </c>
    </row>
    <row r="452" spans="1:7" ht="15.75">
      <c r="A452" s="330"/>
      <c r="B452" s="119" t="s">
        <v>127</v>
      </c>
      <c r="C452" s="94"/>
      <c r="D452" s="116" t="s">
        <v>128</v>
      </c>
      <c r="E452" s="102">
        <f>SUM(E453:E454)</f>
        <v>385000</v>
      </c>
      <c r="F452" s="102">
        <f>SUM(F453:F454)</f>
        <v>3075</v>
      </c>
      <c r="G452" s="321">
        <f t="shared" si="28"/>
        <v>7.9870129870129869E-3</v>
      </c>
    </row>
    <row r="453" spans="1:7" ht="15.75">
      <c r="A453" s="330"/>
      <c r="B453" s="286"/>
      <c r="C453" s="94">
        <v>6050</v>
      </c>
      <c r="D453" s="117" t="s">
        <v>134</v>
      </c>
      <c r="E453" s="103">
        <v>370000</v>
      </c>
      <c r="F453" s="103">
        <v>3075</v>
      </c>
      <c r="G453" s="178">
        <f t="shared" si="28"/>
        <v>8.3108108108108109E-3</v>
      </c>
    </row>
    <row r="454" spans="1:7" ht="15.75">
      <c r="A454" s="330"/>
      <c r="B454" s="286"/>
      <c r="C454" s="94">
        <v>6059</v>
      </c>
      <c r="D454" s="117" t="s">
        <v>134</v>
      </c>
      <c r="E454" s="103">
        <v>15000</v>
      </c>
      <c r="F454" s="103">
        <v>0</v>
      </c>
      <c r="G454" s="178">
        <f t="shared" si="28"/>
        <v>0</v>
      </c>
    </row>
    <row r="455" spans="1:7" ht="15.75">
      <c r="A455" s="330"/>
      <c r="B455" s="194">
        <v>90005</v>
      </c>
      <c r="C455" s="94"/>
      <c r="D455" s="109" t="s">
        <v>154</v>
      </c>
      <c r="E455" s="195">
        <f>SUM(E456:E456)</f>
        <v>1195831.52</v>
      </c>
      <c r="F455" s="195">
        <f>SUM(F456:F456)</f>
        <v>282117.63</v>
      </c>
      <c r="G455" s="316">
        <f t="shared" si="28"/>
        <v>0.23591753962130049</v>
      </c>
    </row>
    <row r="456" spans="1:7" ht="38.25">
      <c r="A456" s="330"/>
      <c r="B456" s="286"/>
      <c r="C456" s="94">
        <v>6230</v>
      </c>
      <c r="D456" s="288" t="s">
        <v>155</v>
      </c>
      <c r="E456" s="103">
        <v>1195831.52</v>
      </c>
      <c r="F456" s="103">
        <v>282117.63</v>
      </c>
      <c r="G456" s="178">
        <f t="shared" si="28"/>
        <v>0.23591753962130049</v>
      </c>
    </row>
    <row r="457" spans="1:7" ht="15.75">
      <c r="A457" s="330"/>
      <c r="B457" s="129">
        <v>90015</v>
      </c>
      <c r="C457" s="94"/>
      <c r="D457" s="116" t="s">
        <v>129</v>
      </c>
      <c r="E457" s="102">
        <f>E458</f>
        <v>20000</v>
      </c>
      <c r="F457" s="102">
        <f>F458</f>
        <v>0</v>
      </c>
      <c r="G457" s="321">
        <f t="shared" si="28"/>
        <v>0</v>
      </c>
    </row>
    <row r="458" spans="1:7" ht="16.5" thickBot="1">
      <c r="A458" s="330"/>
      <c r="B458" s="286"/>
      <c r="C458" s="94">
        <v>6050</v>
      </c>
      <c r="D458" s="117" t="s">
        <v>134</v>
      </c>
      <c r="E458" s="103">
        <v>20000</v>
      </c>
      <c r="F458" s="103">
        <v>0</v>
      </c>
      <c r="G458" s="178">
        <f t="shared" si="28"/>
        <v>0</v>
      </c>
    </row>
    <row r="459" spans="1:7" ht="13.5" thickBot="1">
      <c r="A459" s="233">
        <v>921</v>
      </c>
      <c r="B459" s="274"/>
      <c r="C459" s="275"/>
      <c r="D459" s="293" t="s">
        <v>131</v>
      </c>
      <c r="E459" s="294">
        <f>E460+E462</f>
        <v>685000</v>
      </c>
      <c r="F459" s="294">
        <f>F460+F462</f>
        <v>45.58</v>
      </c>
      <c r="G459" s="285">
        <f t="shared" ref="G459:G468" si="29">F459/E459</f>
        <v>6.6540145985401458E-5</v>
      </c>
    </row>
    <row r="460" spans="1:7" ht="15.75">
      <c r="A460" s="332"/>
      <c r="B460" s="302">
        <v>92116</v>
      </c>
      <c r="C460" s="299"/>
      <c r="D460" s="300" t="s">
        <v>135</v>
      </c>
      <c r="E460" s="104">
        <f>E461</f>
        <v>5000</v>
      </c>
      <c r="F460" s="104">
        <f>F461</f>
        <v>0</v>
      </c>
      <c r="G460" s="326">
        <f t="shared" si="29"/>
        <v>0</v>
      </c>
    </row>
    <row r="461" spans="1:7" ht="15.75">
      <c r="A461" s="330"/>
      <c r="B461" s="286"/>
      <c r="C461" s="94">
        <v>6050</v>
      </c>
      <c r="D461" s="117" t="s">
        <v>134</v>
      </c>
      <c r="E461" s="118">
        <v>5000</v>
      </c>
      <c r="F461" s="118">
        <v>0</v>
      </c>
      <c r="G461" s="318">
        <f t="shared" si="29"/>
        <v>0</v>
      </c>
    </row>
    <row r="462" spans="1:7" ht="15.75">
      <c r="A462" s="330"/>
      <c r="B462" s="129">
        <v>92120</v>
      </c>
      <c r="C462" s="94"/>
      <c r="D462" s="231" t="s">
        <v>173</v>
      </c>
      <c r="E462" s="195">
        <f>SUM(E463:E465)</f>
        <v>680000</v>
      </c>
      <c r="F462" s="195">
        <f>SUM(F463:F465)</f>
        <v>45.58</v>
      </c>
      <c r="G462" s="316">
        <f t="shared" si="29"/>
        <v>6.7029411764705881E-5</v>
      </c>
    </row>
    <row r="463" spans="1:7" ht="25.5">
      <c r="A463" s="330"/>
      <c r="B463" s="286"/>
      <c r="C463" s="94">
        <v>6580</v>
      </c>
      <c r="D463" s="78" t="s">
        <v>174</v>
      </c>
      <c r="E463" s="118">
        <v>230000</v>
      </c>
      <c r="F463" s="118">
        <v>22.79</v>
      </c>
      <c r="G463" s="318">
        <f t="shared" si="29"/>
        <v>9.9086956521739127E-5</v>
      </c>
    </row>
    <row r="464" spans="1:7" ht="25.5">
      <c r="A464" s="330"/>
      <c r="B464" s="286"/>
      <c r="C464" s="94">
        <v>6588</v>
      </c>
      <c r="D464" s="117" t="s">
        <v>174</v>
      </c>
      <c r="E464" s="118">
        <v>190167</v>
      </c>
      <c r="F464" s="118">
        <v>0</v>
      </c>
      <c r="G464" s="318">
        <f t="shared" si="29"/>
        <v>0</v>
      </c>
    </row>
    <row r="465" spans="1:7" ht="26.25" thickBot="1">
      <c r="A465" s="411"/>
      <c r="B465" s="412"/>
      <c r="C465" s="363">
        <v>6589</v>
      </c>
      <c r="D465" s="364" t="s">
        <v>174</v>
      </c>
      <c r="E465" s="413">
        <v>259833</v>
      </c>
      <c r="F465" s="413">
        <v>22.79</v>
      </c>
      <c r="G465" s="440">
        <f t="shared" si="29"/>
        <v>8.7710183079131593E-5</v>
      </c>
    </row>
    <row r="466" spans="1:7" ht="13.5" thickBot="1">
      <c r="A466" s="233">
        <v>926</v>
      </c>
      <c r="B466" s="274"/>
      <c r="C466" s="275"/>
      <c r="D466" s="293" t="s">
        <v>136</v>
      </c>
      <c r="E466" s="294">
        <f>E467</f>
        <v>600000</v>
      </c>
      <c r="F466" s="294">
        <f>F467</f>
        <v>268559.02</v>
      </c>
      <c r="G466" s="285">
        <f t="shared" si="29"/>
        <v>0.44759836666666669</v>
      </c>
    </row>
    <row r="467" spans="1:7" ht="15.75">
      <c r="A467" s="332"/>
      <c r="B467" s="302">
        <v>92601</v>
      </c>
      <c r="C467" s="306"/>
      <c r="D467" s="307" t="s">
        <v>157</v>
      </c>
      <c r="E467" s="305">
        <f>E468</f>
        <v>600000</v>
      </c>
      <c r="F467" s="305">
        <f>F468</f>
        <v>268559.02</v>
      </c>
      <c r="G467" s="333">
        <f t="shared" si="29"/>
        <v>0.44759836666666669</v>
      </c>
    </row>
    <row r="468" spans="1:7" ht="16.5" thickBot="1">
      <c r="A468" s="331"/>
      <c r="B468" s="301"/>
      <c r="C468" s="308">
        <v>6050</v>
      </c>
      <c r="D468" s="78" t="s">
        <v>134</v>
      </c>
      <c r="E468" s="309">
        <v>600000</v>
      </c>
      <c r="F468" s="309">
        <v>268559.02</v>
      </c>
      <c r="G468" s="334">
        <f t="shared" si="29"/>
        <v>0.44759836666666669</v>
      </c>
    </row>
    <row r="469" spans="1:7" ht="16.5" thickBot="1">
      <c r="A469" s="517" t="s">
        <v>179</v>
      </c>
      <c r="B469" s="518"/>
      <c r="C469" s="518"/>
      <c r="D469" s="518"/>
      <c r="E469" s="503">
        <f>E408+E416+E422+E427+E436+E449+E459+E466+E445+E433+E413</f>
        <v>6347690.29</v>
      </c>
      <c r="F469" s="503">
        <f>F408+F416+F422+F427+F436+F449+F459+F466+F445+F433+F413</f>
        <v>664257.12</v>
      </c>
      <c r="G469" s="504">
        <f>F469/E469</f>
        <v>0.10464548357793303</v>
      </c>
    </row>
    <row r="470" spans="1:7" ht="16.5" thickBot="1">
      <c r="A470" s="505" t="s">
        <v>180</v>
      </c>
      <c r="B470" s="506"/>
      <c r="C470" s="506"/>
      <c r="D470" s="507"/>
      <c r="E470" s="335">
        <f>E469+E406</f>
        <v>29602688.66</v>
      </c>
      <c r="F470" s="503">
        <f>F469+F406</f>
        <v>12196049.439999999</v>
      </c>
      <c r="G470" s="336">
        <f>F470/E470</f>
        <v>0.41199127484928927</v>
      </c>
    </row>
    <row r="471" spans="1:7" ht="15.75">
      <c r="A471" s="8"/>
      <c r="B471" s="9"/>
      <c r="C471" s="10"/>
      <c r="D471" s="11"/>
      <c r="E471" s="13"/>
      <c r="F471" s="13"/>
      <c r="G471" s="44"/>
    </row>
    <row r="472" spans="1:7" ht="15.75">
      <c r="A472" s="8"/>
      <c r="B472" s="9"/>
      <c r="C472" s="10"/>
      <c r="D472" s="11"/>
      <c r="E472" s="13"/>
      <c r="F472" s="13"/>
      <c r="G472" s="44"/>
    </row>
    <row r="473" spans="1:7" ht="15.75">
      <c r="A473" s="8"/>
      <c r="B473" s="9"/>
      <c r="C473" s="10"/>
      <c r="D473" s="11"/>
      <c r="E473" s="13"/>
      <c r="F473" s="13"/>
      <c r="G473" s="44"/>
    </row>
    <row r="474" spans="1:7" ht="15.75">
      <c r="A474" s="8"/>
      <c r="B474" s="9"/>
      <c r="C474" s="10"/>
      <c r="D474" s="11"/>
      <c r="E474" s="13"/>
      <c r="F474" s="13"/>
      <c r="G474" s="44"/>
    </row>
    <row r="475" spans="1:7" ht="15.75">
      <c r="A475" s="8"/>
      <c r="B475" s="9"/>
      <c r="C475" s="10"/>
      <c r="D475" s="11"/>
      <c r="E475" s="13"/>
      <c r="F475" s="13"/>
      <c r="G475" s="44"/>
    </row>
    <row r="476" spans="1:7" ht="15.75">
      <c r="A476" s="8"/>
      <c r="B476" s="9"/>
      <c r="C476" s="10"/>
      <c r="D476" s="11"/>
      <c r="E476" s="13"/>
      <c r="F476" s="13"/>
      <c r="G476" s="44"/>
    </row>
    <row r="477" spans="1:7" ht="15.75">
      <c r="A477" s="8"/>
      <c r="B477" s="9"/>
      <c r="C477" s="10"/>
      <c r="D477" s="11"/>
      <c r="E477" s="13"/>
      <c r="F477" s="13"/>
      <c r="G477" s="44"/>
    </row>
    <row r="478" spans="1:7" ht="15.75">
      <c r="A478" s="8"/>
      <c r="B478" s="9"/>
      <c r="C478" s="10"/>
      <c r="D478" s="11"/>
      <c r="E478" s="13"/>
      <c r="F478" s="13"/>
      <c r="G478" s="44"/>
    </row>
    <row r="479" spans="1:7" ht="15.75">
      <c r="A479" s="8"/>
      <c r="B479" s="9"/>
      <c r="C479" s="10"/>
      <c r="D479" s="11"/>
      <c r="E479" s="13"/>
      <c r="F479" s="13"/>
      <c r="G479" s="44"/>
    </row>
    <row r="480" spans="1:7" ht="15.75">
      <c r="A480" s="8"/>
      <c r="B480" s="9"/>
      <c r="C480" s="10"/>
      <c r="D480" s="11"/>
      <c r="E480" s="13"/>
      <c r="F480" s="13"/>
      <c r="G480" s="44"/>
    </row>
    <row r="481" spans="1:7" ht="15.75">
      <c r="A481" s="8"/>
      <c r="B481" s="9"/>
      <c r="C481" s="10"/>
      <c r="D481" s="11"/>
      <c r="E481" s="13"/>
      <c r="F481" s="13"/>
      <c r="G481" s="44"/>
    </row>
    <row r="482" spans="1:7" ht="15.75">
      <c r="A482" s="8"/>
      <c r="B482" s="9"/>
      <c r="C482" s="10"/>
      <c r="D482" s="11"/>
      <c r="E482" s="13"/>
      <c r="F482" s="13"/>
      <c r="G482" s="44"/>
    </row>
    <row r="483" spans="1:7" ht="15.75">
      <c r="A483" s="8"/>
      <c r="B483" s="9"/>
      <c r="C483" s="10"/>
      <c r="D483" s="11"/>
      <c r="E483" s="13"/>
      <c r="F483" s="13"/>
      <c r="G483" s="44"/>
    </row>
    <row r="484" spans="1:7" ht="15.75">
      <c r="A484" s="8"/>
      <c r="B484" s="9"/>
      <c r="C484" s="10"/>
      <c r="D484" s="11"/>
      <c r="E484" s="13"/>
      <c r="F484" s="13"/>
      <c r="G484" s="44"/>
    </row>
    <row r="485" spans="1:7" ht="15.75">
      <c r="A485" s="8"/>
      <c r="B485" s="9"/>
      <c r="C485" s="10"/>
      <c r="D485" s="11"/>
      <c r="E485" s="13"/>
      <c r="F485" s="13"/>
      <c r="G485" s="44"/>
    </row>
    <row r="486" spans="1:7" ht="15.75">
      <c r="A486" s="8"/>
      <c r="B486" s="9"/>
      <c r="C486" s="10"/>
      <c r="D486" s="11"/>
      <c r="E486" s="13"/>
      <c r="F486" s="13"/>
      <c r="G486" s="44"/>
    </row>
    <row r="487" spans="1:7" ht="15.75">
      <c r="A487" s="8"/>
      <c r="B487" s="9"/>
      <c r="C487" s="10"/>
      <c r="D487" s="11"/>
      <c r="E487" s="13"/>
      <c r="F487" s="13"/>
      <c r="G487" s="44"/>
    </row>
    <row r="488" spans="1:7" ht="15.75">
      <c r="A488" s="8"/>
      <c r="B488" s="9"/>
      <c r="C488" s="10"/>
      <c r="D488" s="11"/>
      <c r="E488" s="13"/>
      <c r="F488" s="13"/>
      <c r="G488" s="44"/>
    </row>
    <row r="489" spans="1:7" ht="15.75">
      <c r="A489" s="8"/>
      <c r="B489" s="9"/>
      <c r="C489" s="10"/>
      <c r="D489" s="11"/>
      <c r="E489" s="13"/>
      <c r="F489" s="13"/>
      <c r="G489" s="44"/>
    </row>
    <row r="490" spans="1:7" ht="15.75">
      <c r="A490" s="8"/>
      <c r="B490" s="9"/>
      <c r="C490" s="10"/>
      <c r="D490" s="11"/>
      <c r="E490" s="13"/>
      <c r="F490" s="13"/>
      <c r="G490" s="44"/>
    </row>
    <row r="491" spans="1:7" ht="15.75">
      <c r="A491" s="8"/>
      <c r="B491" s="9"/>
      <c r="C491" s="10"/>
      <c r="D491" s="11"/>
      <c r="E491" s="13"/>
      <c r="F491" s="13"/>
      <c r="G491" s="44"/>
    </row>
    <row r="492" spans="1:7" ht="15.75">
      <c r="A492" s="8"/>
      <c r="B492" s="9"/>
      <c r="C492" s="10"/>
      <c r="D492" s="11"/>
      <c r="E492" s="13"/>
      <c r="F492" s="13"/>
      <c r="G492" s="44"/>
    </row>
    <row r="493" spans="1:7" ht="15.75">
      <c r="A493" s="8"/>
      <c r="B493" s="9"/>
      <c r="C493" s="10"/>
      <c r="D493" s="11"/>
      <c r="E493" s="13"/>
      <c r="F493" s="13"/>
      <c r="G493" s="44"/>
    </row>
    <row r="494" spans="1:7" ht="15.75">
      <c r="A494" s="8"/>
      <c r="B494" s="9"/>
      <c r="C494" s="10"/>
      <c r="D494" s="11"/>
      <c r="E494" s="13"/>
      <c r="F494" s="13"/>
      <c r="G494" s="44"/>
    </row>
    <row r="495" spans="1:7" ht="15.75">
      <c r="A495" s="8"/>
      <c r="B495" s="9"/>
      <c r="C495" s="10"/>
      <c r="D495" s="11"/>
      <c r="E495" s="13"/>
      <c r="F495" s="13"/>
      <c r="G495" s="44"/>
    </row>
    <row r="496" spans="1:7" ht="15.75">
      <c r="A496" s="8"/>
      <c r="B496" s="9"/>
      <c r="C496" s="10"/>
      <c r="D496" s="11"/>
      <c r="E496" s="13"/>
      <c r="F496" s="13"/>
      <c r="G496" s="44"/>
    </row>
    <row r="497" spans="1:7" ht="15.75">
      <c r="A497" s="8"/>
      <c r="B497" s="9"/>
      <c r="C497" s="10"/>
      <c r="D497" s="11"/>
      <c r="E497" s="13"/>
      <c r="F497" s="13"/>
      <c r="G497" s="44"/>
    </row>
    <row r="498" spans="1:7" ht="15.75">
      <c r="A498" s="8"/>
      <c r="B498" s="9"/>
      <c r="C498" s="10"/>
      <c r="D498" s="11"/>
      <c r="E498" s="13"/>
      <c r="F498" s="13"/>
      <c r="G498" s="44"/>
    </row>
    <row r="499" spans="1:7" ht="15.75">
      <c r="A499" s="8"/>
      <c r="B499" s="9"/>
      <c r="C499" s="10"/>
      <c r="D499" s="11"/>
      <c r="E499" s="13"/>
      <c r="F499" s="13"/>
      <c r="G499" s="44"/>
    </row>
    <row r="500" spans="1:7" ht="15.75">
      <c r="A500" s="8"/>
      <c r="B500" s="9"/>
      <c r="C500" s="10"/>
      <c r="D500" s="11"/>
      <c r="E500" s="13"/>
      <c r="F500" s="13"/>
      <c r="G500" s="44"/>
    </row>
    <row r="501" spans="1:7" ht="15.75">
      <c r="A501" s="8"/>
      <c r="B501" s="9"/>
      <c r="C501" s="10"/>
      <c r="D501" s="11"/>
      <c r="E501" s="13"/>
      <c r="F501" s="13"/>
      <c r="G501" s="44"/>
    </row>
    <row r="502" spans="1:7" ht="15.75">
      <c r="A502" s="8"/>
      <c r="B502" s="9"/>
      <c r="C502" s="10"/>
      <c r="D502" s="11"/>
      <c r="E502" s="13"/>
      <c r="F502" s="13"/>
      <c r="G502" s="44"/>
    </row>
    <row r="503" spans="1:7" ht="15.75">
      <c r="A503" s="8"/>
      <c r="B503" s="9"/>
      <c r="C503" s="10"/>
      <c r="D503" s="11"/>
      <c r="E503" s="13"/>
      <c r="F503" s="13"/>
      <c r="G503" s="44"/>
    </row>
    <row r="504" spans="1:7" ht="15.75">
      <c r="A504" s="8"/>
      <c r="B504" s="9"/>
      <c r="C504" s="10"/>
      <c r="D504" s="11"/>
      <c r="E504" s="13"/>
      <c r="F504" s="13"/>
      <c r="G504" s="44"/>
    </row>
    <row r="505" spans="1:7" ht="15.75">
      <c r="A505" s="8"/>
      <c r="B505" s="9"/>
      <c r="C505" s="10"/>
      <c r="D505" s="11"/>
      <c r="E505" s="13"/>
      <c r="F505" s="13"/>
      <c r="G505" s="44"/>
    </row>
    <row r="506" spans="1:7" ht="15.75">
      <c r="A506" s="8"/>
      <c r="B506" s="9"/>
      <c r="C506" s="10"/>
      <c r="D506" s="11"/>
      <c r="E506" s="13"/>
      <c r="F506" s="13"/>
      <c r="G506" s="44"/>
    </row>
    <row r="507" spans="1:7" ht="15.75">
      <c r="A507" s="8"/>
      <c r="B507" s="9"/>
      <c r="C507" s="10"/>
      <c r="D507" s="11"/>
      <c r="E507" s="13"/>
      <c r="F507" s="13"/>
      <c r="G507" s="44"/>
    </row>
    <row r="508" spans="1:7" ht="15.75">
      <c r="A508" s="8"/>
      <c r="B508" s="9"/>
      <c r="C508" s="10"/>
      <c r="D508" s="11"/>
      <c r="E508" s="13"/>
      <c r="F508" s="13"/>
      <c r="G508" s="44"/>
    </row>
    <row r="509" spans="1:7" ht="15.75">
      <c r="A509" s="8"/>
      <c r="B509" s="9"/>
      <c r="C509" s="10"/>
      <c r="D509" s="11"/>
      <c r="E509" s="13"/>
      <c r="F509" s="13"/>
      <c r="G509" s="44"/>
    </row>
    <row r="510" spans="1:7" ht="15.75">
      <c r="A510" s="8"/>
      <c r="B510" s="9"/>
      <c r="C510" s="10"/>
      <c r="D510" s="11"/>
      <c r="E510" s="13"/>
      <c r="F510" s="13"/>
      <c r="G510" s="44"/>
    </row>
    <row r="511" spans="1:7" ht="15.75">
      <c r="A511" s="8"/>
      <c r="B511" s="9"/>
      <c r="C511" s="10"/>
      <c r="D511" s="11"/>
      <c r="E511" s="13"/>
      <c r="F511" s="13"/>
      <c r="G511" s="44"/>
    </row>
    <row r="512" spans="1:7" ht="15.75">
      <c r="A512" s="8"/>
      <c r="B512" s="9"/>
      <c r="C512" s="10"/>
      <c r="D512" s="11"/>
      <c r="E512" s="13"/>
      <c r="F512" s="13"/>
      <c r="G512" s="44"/>
    </row>
    <row r="513" spans="1:7" ht="15.75">
      <c r="A513" s="8"/>
      <c r="B513" s="9"/>
      <c r="C513" s="10"/>
      <c r="D513" s="11"/>
      <c r="E513" s="13"/>
      <c r="F513" s="13"/>
      <c r="G513" s="44"/>
    </row>
    <row r="514" spans="1:7" ht="15.75">
      <c r="A514" s="8"/>
      <c r="B514" s="9"/>
      <c r="C514" s="10"/>
      <c r="D514" s="11"/>
      <c r="E514" s="13"/>
      <c r="F514" s="13"/>
      <c r="G514" s="44"/>
    </row>
    <row r="515" spans="1:7" ht="15.75">
      <c r="A515" s="8"/>
      <c r="B515" s="9"/>
      <c r="C515" s="10"/>
      <c r="D515" s="11"/>
      <c r="E515" s="13"/>
      <c r="F515" s="13"/>
      <c r="G515" s="44"/>
    </row>
    <row r="516" spans="1:7" ht="15.75">
      <c r="A516" s="8"/>
      <c r="B516" s="9"/>
      <c r="C516" s="10"/>
      <c r="D516" s="11"/>
      <c r="E516" s="13"/>
      <c r="F516" s="13"/>
      <c r="G516" s="44"/>
    </row>
    <row r="517" spans="1:7" ht="15.75">
      <c r="A517" s="8"/>
      <c r="B517" s="9"/>
      <c r="C517" s="10"/>
      <c r="D517" s="11"/>
      <c r="E517" s="13"/>
      <c r="F517" s="13"/>
      <c r="G517" s="44"/>
    </row>
    <row r="518" spans="1:7" ht="15.75">
      <c r="A518" s="8"/>
      <c r="B518" s="9"/>
      <c r="C518" s="10"/>
      <c r="D518" s="11"/>
      <c r="E518" s="13"/>
      <c r="F518" s="13"/>
      <c r="G518" s="44"/>
    </row>
    <row r="519" spans="1:7" ht="15.75">
      <c r="A519" s="8"/>
      <c r="B519" s="9"/>
      <c r="C519" s="10"/>
      <c r="D519" s="11"/>
      <c r="E519" s="13"/>
      <c r="F519" s="13"/>
      <c r="G519" s="44"/>
    </row>
    <row r="520" spans="1:7" ht="15.75">
      <c r="A520" s="8"/>
      <c r="B520" s="9"/>
      <c r="C520" s="10"/>
      <c r="D520" s="11"/>
      <c r="E520" s="13"/>
      <c r="F520" s="13"/>
      <c r="G520" s="44"/>
    </row>
    <row r="521" spans="1:7" ht="15.75">
      <c r="C521" s="10"/>
    </row>
    <row r="522" spans="1:7" ht="15.75">
      <c r="C522" s="10"/>
    </row>
    <row r="523" spans="1:7" ht="15.75">
      <c r="C523" s="10"/>
    </row>
    <row r="524" spans="1:7" ht="15.75">
      <c r="C524" s="10"/>
    </row>
    <row r="525" spans="1:7" ht="15.75">
      <c r="C525" s="10"/>
    </row>
    <row r="526" spans="1:7" ht="15.75">
      <c r="C526" s="10"/>
    </row>
    <row r="527" spans="1:7" ht="15.75">
      <c r="C527" s="10"/>
    </row>
    <row r="528" spans="1:7" ht="15.75">
      <c r="C528" s="10"/>
    </row>
  </sheetData>
  <mergeCells count="8">
    <mergeCell ref="A470:D470"/>
    <mergeCell ref="F1:G1"/>
    <mergeCell ref="F2:G2"/>
    <mergeCell ref="A3:G4"/>
    <mergeCell ref="A7:G7"/>
    <mergeCell ref="A407:G407"/>
    <mergeCell ref="A406:D406"/>
    <mergeCell ref="A469:D469"/>
  </mergeCells>
  <phoneticPr fontId="25" type="noConversion"/>
  <pageMargins left="0.35433070866141736" right="0.23622047244094491" top="0.27559055118110237" bottom="0.47244094488188981" header="0.51181102362204722" footer="0.51181102362204722"/>
  <pageSetup paperSize="9" scale="85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zał_3_wydatki 2004</vt:lpstr>
      <vt:lpstr>__xlnm.Print_Area_1</vt:lpstr>
      <vt:lpstr>'zał_3_wydatki 2004'!Obszar_wydruku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Skarbnik</cp:lastModifiedBy>
  <cp:lastPrinted>2017-07-20T12:51:31Z</cp:lastPrinted>
  <dcterms:created xsi:type="dcterms:W3CDTF">2013-07-29T10:49:26Z</dcterms:created>
  <dcterms:modified xsi:type="dcterms:W3CDTF">2017-08-14T13:38:29Z</dcterms:modified>
</cp:coreProperties>
</file>