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8190" tabRatio="601"/>
  </bookViews>
  <sheets>
    <sheet name="zał_3_wydatki 2004" sheetId="1" r:id="rId1"/>
  </sheets>
  <definedNames>
    <definedName name="__xlnm.Print_Area_1">'zał_3_wydatki 2004'!$A$1:$G$384</definedName>
    <definedName name="_xlnm.Print_Area" localSheetId="0">'zał_3_wydatki 2004'!$A$1:$G$443</definedName>
  </definedNames>
  <calcPr calcId="145621"/>
</workbook>
</file>

<file path=xl/calcChain.xml><?xml version="1.0" encoding="utf-8"?>
<calcChain xmlns="http://schemas.openxmlformats.org/spreadsheetml/2006/main">
  <c r="E251" i="1" l="1"/>
  <c r="E428" i="1"/>
  <c r="E425" i="1"/>
  <c r="E406" i="1"/>
  <c r="E377" i="1"/>
  <c r="E368" i="1"/>
  <c r="E343" i="1"/>
  <c r="E337" i="1"/>
  <c r="E328" i="1"/>
  <c r="E320" i="1"/>
  <c r="F312" i="1"/>
  <c r="E312" i="1"/>
  <c r="E305" i="1"/>
  <c r="E299" i="1"/>
  <c r="E293" i="1"/>
  <c r="E283" i="1"/>
  <c r="E265" i="1"/>
  <c r="E216" i="1"/>
  <c r="E198" i="1"/>
  <c r="E171" i="1"/>
  <c r="E128" i="1"/>
  <c r="F105" i="1"/>
  <c r="E105" i="1"/>
  <c r="G420" i="1"/>
  <c r="F419" i="1"/>
  <c r="F418" i="1" s="1"/>
  <c r="E419" i="1"/>
  <c r="E418" i="1" s="1"/>
  <c r="F413" i="1"/>
  <c r="E413" i="1"/>
  <c r="G414" i="1"/>
  <c r="F391" i="1"/>
  <c r="E391" i="1"/>
  <c r="G392" i="1"/>
  <c r="G393" i="1"/>
  <c r="F359" i="1"/>
  <c r="E359" i="1"/>
  <c r="G361" i="1"/>
  <c r="G354" i="1"/>
  <c r="F337" i="1"/>
  <c r="G338" i="1"/>
  <c r="F299" i="1"/>
  <c r="G304" i="1"/>
  <c r="G300" i="1"/>
  <c r="F283" i="1"/>
  <c r="G291" i="1"/>
  <c r="G290" i="1"/>
  <c r="G287" i="1"/>
  <c r="F251" i="1"/>
  <c r="G256" i="1"/>
  <c r="G252" i="1"/>
  <c r="E367" i="1" l="1"/>
  <c r="E292" i="1"/>
  <c r="G418" i="1"/>
  <c r="G419" i="1"/>
  <c r="G391" i="1"/>
  <c r="G244" i="1" l="1"/>
  <c r="F243" i="1"/>
  <c r="E243" i="1"/>
  <c r="F227" i="1"/>
  <c r="E227" i="1"/>
  <c r="G235" i="1"/>
  <c r="G190" i="1"/>
  <c r="E125" i="1"/>
  <c r="G107" i="1"/>
  <c r="F78" i="1"/>
  <c r="E78" i="1"/>
  <c r="G84" i="1"/>
  <c r="G80" i="1"/>
  <c r="E57" i="1"/>
  <c r="G71" i="1"/>
  <c r="G10" i="1"/>
  <c r="G38" i="1"/>
  <c r="G39" i="1"/>
  <c r="G40" i="1"/>
  <c r="G41" i="1"/>
  <c r="F440" i="1"/>
  <c r="E440" i="1"/>
  <c r="F439" i="1"/>
  <c r="E439" i="1"/>
  <c r="F437" i="1"/>
  <c r="F436" i="1" s="1"/>
  <c r="E437" i="1"/>
  <c r="E436" i="1" s="1"/>
  <c r="F433" i="1"/>
  <c r="E433" i="1"/>
  <c r="F431" i="1"/>
  <c r="E431" i="1"/>
  <c r="F428" i="1"/>
  <c r="F425" i="1"/>
  <c r="F422" i="1"/>
  <c r="E422" i="1"/>
  <c r="F416" i="1"/>
  <c r="E416" i="1"/>
  <c r="F411" i="1"/>
  <c r="F410" i="1" s="1"/>
  <c r="E411" i="1"/>
  <c r="F406" i="1"/>
  <c r="F403" i="1"/>
  <c r="E403" i="1"/>
  <c r="F400" i="1"/>
  <c r="E400" i="1"/>
  <c r="F398" i="1"/>
  <c r="E398" i="1"/>
  <c r="E397" i="1" s="1"/>
  <c r="F395" i="1"/>
  <c r="F394" i="1" s="1"/>
  <c r="E395" i="1"/>
  <c r="E394" i="1" s="1"/>
  <c r="F389" i="1"/>
  <c r="E389" i="1"/>
  <c r="G441" i="1"/>
  <c r="G438" i="1"/>
  <c r="G435" i="1"/>
  <c r="G434" i="1"/>
  <c r="G432" i="1"/>
  <c r="G430" i="1"/>
  <c r="G429" i="1"/>
  <c r="G427" i="1"/>
  <c r="G426" i="1"/>
  <c r="G424" i="1"/>
  <c r="G423" i="1"/>
  <c r="G417" i="1"/>
  <c r="G415" i="1"/>
  <c r="G412" i="1"/>
  <c r="G409" i="1"/>
  <c r="G408" i="1"/>
  <c r="G407" i="1"/>
  <c r="G405" i="1"/>
  <c r="G404" i="1"/>
  <c r="G401" i="1"/>
  <c r="G396" i="1"/>
  <c r="G390" i="1"/>
  <c r="E410" i="1" l="1"/>
  <c r="E421" i="1"/>
  <c r="F421" i="1"/>
  <c r="F402" i="1"/>
  <c r="G243" i="1"/>
  <c r="E402" i="1"/>
  <c r="G398" i="1"/>
  <c r="G400" i="1"/>
  <c r="F397" i="1"/>
  <c r="G397" i="1" l="1"/>
  <c r="G395" i="1" l="1"/>
  <c r="G380" i="1"/>
  <c r="G381" i="1"/>
  <c r="F377" i="1"/>
  <c r="G379" i="1"/>
  <c r="F368" i="1"/>
  <c r="G374" i="1"/>
  <c r="G369" i="1"/>
  <c r="G370" i="1"/>
  <c r="G371" i="1"/>
  <c r="G365" i="1"/>
  <c r="F364" i="1"/>
  <c r="E364" i="1"/>
  <c r="G363" i="1"/>
  <c r="F362" i="1"/>
  <c r="E362" i="1"/>
  <c r="F343" i="1"/>
  <c r="G355" i="1"/>
  <c r="G353" i="1"/>
  <c r="F335" i="1"/>
  <c r="E335" i="1"/>
  <c r="G322" i="1"/>
  <c r="F309" i="1"/>
  <c r="E309" i="1"/>
  <c r="G310" i="1"/>
  <c r="G311" i="1"/>
  <c r="G284" i="1"/>
  <c r="G278" i="1"/>
  <c r="F245" i="1"/>
  <c r="E245" i="1"/>
  <c r="G250" i="1"/>
  <c r="G249" i="1"/>
  <c r="G248" i="1"/>
  <c r="G247" i="1"/>
  <c r="G237" i="1"/>
  <c r="F236" i="1"/>
  <c r="E236" i="1"/>
  <c r="G233" i="1"/>
  <c r="F221" i="1"/>
  <c r="E221" i="1"/>
  <c r="G224" i="1"/>
  <c r="G214" i="1"/>
  <c r="G213" i="1"/>
  <c r="G212" i="1"/>
  <c r="G211" i="1"/>
  <c r="G210" i="1"/>
  <c r="G209" i="1"/>
  <c r="G208" i="1"/>
  <c r="G207" i="1"/>
  <c r="G206" i="1"/>
  <c r="G205" i="1"/>
  <c r="G204" i="1"/>
  <c r="F198" i="1"/>
  <c r="G199" i="1"/>
  <c r="G195" i="1"/>
  <c r="G196" i="1"/>
  <c r="F194" i="1"/>
  <c r="E194" i="1"/>
  <c r="F171" i="1"/>
  <c r="G181" i="1"/>
  <c r="F169" i="1"/>
  <c r="E169" i="1"/>
  <c r="G170" i="1"/>
  <c r="F148" i="1"/>
  <c r="E148" i="1"/>
  <c r="G149" i="1"/>
  <c r="F128" i="1"/>
  <c r="G143" i="1"/>
  <c r="G139" i="1"/>
  <c r="G129" i="1"/>
  <c r="F122" i="1"/>
  <c r="E122" i="1"/>
  <c r="E121" i="1" s="1"/>
  <c r="G116" i="1"/>
  <c r="F100" i="1"/>
  <c r="E100" i="1"/>
  <c r="G102" i="1"/>
  <c r="F89" i="1"/>
  <c r="F88" i="1" s="1"/>
  <c r="E89" i="1"/>
  <c r="E88" i="1" s="1"/>
  <c r="G93" i="1"/>
  <c r="G86" i="1"/>
  <c r="G87" i="1"/>
  <c r="F85" i="1"/>
  <c r="E85" i="1"/>
  <c r="F53" i="1"/>
  <c r="E53" i="1"/>
  <c r="E43" i="1"/>
  <c r="E42" i="1" s="1"/>
  <c r="F37" i="1"/>
  <c r="E37" i="1"/>
  <c r="G33" i="1"/>
  <c r="G388" i="1"/>
  <c r="F387" i="1"/>
  <c r="F386" i="1" s="1"/>
  <c r="F442" i="1" s="1"/>
  <c r="E387" i="1"/>
  <c r="E386" i="1" s="1"/>
  <c r="E442" i="1" s="1"/>
  <c r="F9" i="1"/>
  <c r="E9" i="1"/>
  <c r="E27" i="1"/>
  <c r="E18" i="1"/>
  <c r="E13" i="1"/>
  <c r="G372" i="1"/>
  <c r="G246" i="1"/>
  <c r="F95" i="1"/>
  <c r="F94" i="1" s="1"/>
  <c r="F125" i="1"/>
  <c r="F124" i="1" s="1"/>
  <c r="E124" i="1"/>
  <c r="G123" i="1"/>
  <c r="G36" i="1"/>
  <c r="G319" i="1"/>
  <c r="G317" i="1"/>
  <c r="G316" i="1"/>
  <c r="G315" i="1"/>
  <c r="G314" i="1"/>
  <c r="G313" i="1"/>
  <c r="G302" i="1"/>
  <c r="G301" i="1"/>
  <c r="G289" i="1"/>
  <c r="G288" i="1"/>
  <c r="G286" i="1"/>
  <c r="G276" i="1"/>
  <c r="G222" i="1"/>
  <c r="F265" i="1"/>
  <c r="G280" i="1"/>
  <c r="F239" i="1"/>
  <c r="G217" i="1"/>
  <c r="G185" i="1"/>
  <c r="G137" i="1"/>
  <c r="G91" i="1"/>
  <c r="G75" i="1"/>
  <c r="G25" i="1"/>
  <c r="F13" i="1"/>
  <c r="G14" i="1"/>
  <c r="G336" i="1"/>
  <c r="G303" i="1"/>
  <c r="F305" i="1"/>
  <c r="G223" i="1"/>
  <c r="F225" i="1"/>
  <c r="E225" i="1"/>
  <c r="G215" i="1"/>
  <c r="G203" i="1"/>
  <c r="G202" i="1"/>
  <c r="G201" i="1"/>
  <c r="G200" i="1"/>
  <c r="F320" i="1"/>
  <c r="G120" i="1"/>
  <c r="F43" i="1"/>
  <c r="F42" i="1" s="1"/>
  <c r="F49" i="1"/>
  <c r="F98" i="1"/>
  <c r="F103" i="1"/>
  <c r="F108" i="1"/>
  <c r="F11" i="1"/>
  <c r="F18" i="1"/>
  <c r="F216" i="1"/>
  <c r="F192" i="1"/>
  <c r="F241" i="1"/>
  <c r="F257" i="1"/>
  <c r="F259" i="1"/>
  <c r="F261" i="1"/>
  <c r="F263" i="1"/>
  <c r="F281" i="1"/>
  <c r="F293" i="1"/>
  <c r="F328" i="1"/>
  <c r="F357" i="1"/>
  <c r="E49" i="1"/>
  <c r="E98" i="1"/>
  <c r="E103" i="1"/>
  <c r="E108" i="1"/>
  <c r="G108" i="1" s="1"/>
  <c r="E11" i="1"/>
  <c r="E95" i="1"/>
  <c r="E94" i="1" s="1"/>
  <c r="E192" i="1"/>
  <c r="G321" i="1"/>
  <c r="E357" i="1"/>
  <c r="G357" i="1"/>
  <c r="G376" i="1"/>
  <c r="G375" i="1"/>
  <c r="G373" i="1"/>
  <c r="G344" i="1"/>
  <c r="G189" i="1"/>
  <c r="G187" i="1"/>
  <c r="G179" i="1"/>
  <c r="G165" i="1"/>
  <c r="G163" i="1"/>
  <c r="G157" i="1"/>
  <c r="G135" i="1"/>
  <c r="G134" i="1"/>
  <c r="G119" i="1"/>
  <c r="G90" i="1"/>
  <c r="G81" i="1"/>
  <c r="G79" i="1"/>
  <c r="G56" i="1"/>
  <c r="G46" i="1"/>
  <c r="G29" i="1"/>
  <c r="E239" i="1"/>
  <c r="E241" i="1"/>
  <c r="E257" i="1"/>
  <c r="E259" i="1"/>
  <c r="E261" i="1"/>
  <c r="E263" i="1"/>
  <c r="E281" i="1"/>
  <c r="G19" i="1"/>
  <c r="F27" i="1"/>
  <c r="G255" i="1"/>
  <c r="G254" i="1"/>
  <c r="G180" i="1"/>
  <c r="G182" i="1"/>
  <c r="G35" i="1"/>
  <c r="G74" i="1"/>
  <c r="G366" i="1"/>
  <c r="G350" i="1"/>
  <c r="G340" i="1"/>
  <c r="G318" i="1"/>
  <c r="G275" i="1"/>
  <c r="G218" i="1"/>
  <c r="G197" i="1"/>
  <c r="G184" i="1"/>
  <c r="G164" i="1"/>
  <c r="G158" i="1"/>
  <c r="G145" i="1"/>
  <c r="G144" i="1"/>
  <c r="G70" i="1"/>
  <c r="G55" i="1"/>
  <c r="G28" i="1"/>
  <c r="G140" i="1"/>
  <c r="G12" i="1"/>
  <c r="G334" i="1"/>
  <c r="G242" i="1"/>
  <c r="G230" i="1"/>
  <c r="G229" i="1"/>
  <c r="G15" i="1"/>
  <c r="G16" i="1"/>
  <c r="G20" i="1"/>
  <c r="G22" i="1"/>
  <c r="G23" i="1"/>
  <c r="G24" i="1"/>
  <c r="G30" i="1"/>
  <c r="G31" i="1"/>
  <c r="G32" i="1"/>
  <c r="G34" i="1"/>
  <c r="G44" i="1"/>
  <c r="G45" i="1"/>
  <c r="G47" i="1"/>
  <c r="G50" i="1"/>
  <c r="G51" i="1"/>
  <c r="G52" i="1"/>
  <c r="G54" i="1"/>
  <c r="G58" i="1"/>
  <c r="G59" i="1"/>
  <c r="G60" i="1"/>
  <c r="G61" i="1"/>
  <c r="G62" i="1"/>
  <c r="G63" i="1"/>
  <c r="G64" i="1"/>
  <c r="G65" i="1"/>
  <c r="G66" i="1"/>
  <c r="G67" i="1"/>
  <c r="G68" i="1"/>
  <c r="G69" i="1"/>
  <c r="G72" i="1"/>
  <c r="G73" i="1"/>
  <c r="G76" i="1"/>
  <c r="G77" i="1"/>
  <c r="G82" i="1"/>
  <c r="G83" i="1"/>
  <c r="G92" i="1"/>
  <c r="G96" i="1"/>
  <c r="G99" i="1"/>
  <c r="G101" i="1"/>
  <c r="G104" i="1"/>
  <c r="G106" i="1"/>
  <c r="G109" i="1"/>
  <c r="G110" i="1"/>
  <c r="G111" i="1"/>
  <c r="G112" i="1"/>
  <c r="G113" i="1"/>
  <c r="G114" i="1"/>
  <c r="G115" i="1"/>
  <c r="G117" i="1"/>
  <c r="G118" i="1"/>
  <c r="G126" i="1"/>
  <c r="G130" i="1"/>
  <c r="G131" i="1"/>
  <c r="G132" i="1"/>
  <c r="G133" i="1"/>
  <c r="G136" i="1"/>
  <c r="G138" i="1"/>
  <c r="G141" i="1"/>
  <c r="G142" i="1"/>
  <c r="G146" i="1"/>
  <c r="G147" i="1"/>
  <c r="G150" i="1"/>
  <c r="G151" i="1"/>
  <c r="G152" i="1"/>
  <c r="G153" i="1"/>
  <c r="G154" i="1"/>
  <c r="G155" i="1"/>
  <c r="G156" i="1"/>
  <c r="G159" i="1"/>
  <c r="G160" i="1"/>
  <c r="G161" i="1"/>
  <c r="G162" i="1"/>
  <c r="G166" i="1"/>
  <c r="G167" i="1"/>
  <c r="G168" i="1"/>
  <c r="G172" i="1"/>
  <c r="G173" i="1"/>
  <c r="G174" i="1"/>
  <c r="G175" i="1"/>
  <c r="G176" i="1"/>
  <c r="G177" i="1"/>
  <c r="G178" i="1"/>
  <c r="G183" i="1"/>
  <c r="G186" i="1"/>
  <c r="G188" i="1"/>
  <c r="G191" i="1"/>
  <c r="G193" i="1"/>
  <c r="G219" i="1"/>
  <c r="G226" i="1"/>
  <c r="G228" i="1"/>
  <c r="G231" i="1"/>
  <c r="G232" i="1"/>
  <c r="G234" i="1"/>
  <c r="G240" i="1"/>
  <c r="G253" i="1"/>
  <c r="G258" i="1"/>
  <c r="G260" i="1"/>
  <c r="G262" i="1"/>
  <c r="G264" i="1"/>
  <c r="G266" i="1"/>
  <c r="G267" i="1"/>
  <c r="G268" i="1"/>
  <c r="G269" i="1"/>
  <c r="G270" i="1"/>
  <c r="G271" i="1"/>
  <c r="G272" i="1"/>
  <c r="G273" i="1"/>
  <c r="G274" i="1"/>
  <c r="G277" i="1"/>
  <c r="G279" i="1"/>
  <c r="G282" i="1"/>
  <c r="G285" i="1"/>
  <c r="G294" i="1"/>
  <c r="G295" i="1"/>
  <c r="G296" i="1"/>
  <c r="G297" i="1"/>
  <c r="G298" i="1"/>
  <c r="G306" i="1"/>
  <c r="G307" i="1"/>
  <c r="G323" i="1"/>
  <c r="G324" i="1"/>
  <c r="G325" i="1"/>
  <c r="G326" i="1"/>
  <c r="G327" i="1"/>
  <c r="G329" i="1"/>
  <c r="G330" i="1"/>
  <c r="G331" i="1"/>
  <c r="G332" i="1"/>
  <c r="G333" i="1"/>
  <c r="G339" i="1"/>
  <c r="G341" i="1"/>
  <c r="G342" i="1"/>
  <c r="G345" i="1"/>
  <c r="G346" i="1"/>
  <c r="G347" i="1"/>
  <c r="G348" i="1"/>
  <c r="G349" i="1"/>
  <c r="G351" i="1"/>
  <c r="G352" i="1"/>
  <c r="G358" i="1"/>
  <c r="G360" i="1"/>
  <c r="G378" i="1"/>
  <c r="G382" i="1"/>
  <c r="G383" i="1"/>
  <c r="E238" i="1" l="1"/>
  <c r="E356" i="1"/>
  <c r="E220" i="1"/>
  <c r="E308" i="1"/>
  <c r="F367" i="1"/>
  <c r="F238" i="1"/>
  <c r="G9" i="1"/>
  <c r="G37" i="1"/>
  <c r="F356" i="1"/>
  <c r="G442" i="1"/>
  <c r="F8" i="1"/>
  <c r="G386" i="1"/>
  <c r="G389" i="1"/>
  <c r="G394" i="1"/>
  <c r="G364" i="1"/>
  <c r="G362" i="1"/>
  <c r="G343" i="1"/>
  <c r="F220" i="1"/>
  <c r="G320" i="1"/>
  <c r="G236" i="1"/>
  <c r="E127" i="1"/>
  <c r="F127" i="1"/>
  <c r="G216" i="1"/>
  <c r="G169" i="1"/>
  <c r="E26" i="1"/>
  <c r="G85" i="1"/>
  <c r="G251" i="1"/>
  <c r="F97" i="1"/>
  <c r="F26" i="1"/>
  <c r="F292" i="1"/>
  <c r="G43" i="1"/>
  <c r="G328" i="1"/>
  <c r="G281" i="1"/>
  <c r="G261" i="1"/>
  <c r="G257" i="1"/>
  <c r="G241" i="1"/>
  <c r="G337" i="1"/>
  <c r="G227" i="1"/>
  <c r="G192" i="1"/>
  <c r="G105" i="1"/>
  <c r="G49" i="1"/>
  <c r="G78" i="1"/>
  <c r="G198" i="1"/>
  <c r="G53" i="1"/>
  <c r="G239" i="1"/>
  <c r="G148" i="1"/>
  <c r="G124" i="1"/>
  <c r="G263" i="1"/>
  <c r="G259" i="1"/>
  <c r="G103" i="1"/>
  <c r="E97" i="1"/>
  <c r="G309" i="1"/>
  <c r="G89" i="1"/>
  <c r="G18" i="1"/>
  <c r="G194" i="1"/>
  <c r="G125" i="1"/>
  <c r="G245" i="1"/>
  <c r="G377" i="1"/>
  <c r="G359" i="1"/>
  <c r="G13" i="1"/>
  <c r="G221" i="1"/>
  <c r="G95" i="1"/>
  <c r="G171" i="1"/>
  <c r="G225" i="1"/>
  <c r="G305" i="1"/>
  <c r="G335" i="1"/>
  <c r="G265" i="1"/>
  <c r="G283" i="1"/>
  <c r="G299" i="1"/>
  <c r="G312" i="1"/>
  <c r="G387" i="1"/>
  <c r="G368" i="1"/>
  <c r="G293" i="1"/>
  <c r="G27" i="1"/>
  <c r="G11" i="1"/>
  <c r="F308" i="1"/>
  <c r="E8" i="1"/>
  <c r="G98" i="1"/>
  <c r="G100" i="1"/>
  <c r="G128" i="1"/>
  <c r="G122" i="1"/>
  <c r="F121" i="1"/>
  <c r="G121" i="1" s="1"/>
  <c r="G94" i="1"/>
  <c r="G292" i="1" l="1"/>
  <c r="G97" i="1"/>
  <c r="G26" i="1"/>
  <c r="G127" i="1"/>
  <c r="G356" i="1"/>
  <c r="G8" i="1"/>
  <c r="G88" i="1"/>
  <c r="G220" i="1"/>
  <c r="G308" i="1"/>
  <c r="G42" i="1"/>
  <c r="G367" i="1"/>
  <c r="G238" i="1"/>
  <c r="F21" i="1"/>
  <c r="F17" i="1" s="1"/>
  <c r="E21" i="1"/>
  <c r="E17" i="1" s="1"/>
  <c r="G21" i="1" l="1"/>
  <c r="G17" i="1"/>
  <c r="F57" i="1"/>
  <c r="E48" i="1"/>
  <c r="E384" i="1" s="1"/>
  <c r="E443" i="1" s="1"/>
  <c r="G57" i="1" l="1"/>
  <c r="F48" i="1"/>
  <c r="F384" i="1" s="1"/>
  <c r="G48" i="1" l="1"/>
  <c r="G384" i="1" l="1"/>
  <c r="F443" i="1"/>
  <c r="G443" i="1" s="1"/>
  <c r="G437" i="1"/>
  <c r="G436" i="1" l="1"/>
  <c r="G433" i="1" l="1"/>
  <c r="G431" i="1" l="1"/>
  <c r="G428" i="1" l="1"/>
  <c r="G425" i="1" l="1"/>
  <c r="G422" i="1" l="1"/>
  <c r="G421" i="1" l="1"/>
  <c r="G416" i="1" l="1"/>
  <c r="G413" i="1" l="1"/>
  <c r="G411" i="1" l="1"/>
  <c r="G410" i="1" l="1"/>
  <c r="G406" i="1" l="1"/>
  <c r="G403" i="1" l="1"/>
  <c r="G402" i="1"/>
  <c r="G439" i="1"/>
  <c r="G440" i="1" l="1"/>
</calcChain>
</file>

<file path=xl/sharedStrings.xml><?xml version="1.0" encoding="utf-8"?>
<sst xmlns="http://schemas.openxmlformats.org/spreadsheetml/2006/main" count="509" uniqueCount="200">
  <si>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</si>
  <si>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</si>
  <si>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</si>
  <si>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</si>
  <si>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</si>
  <si>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</si>
  <si>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</si>
  <si>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</si>
  <si>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</si>
  <si>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01030</t>
  </si>
  <si>
    <t>Izby rolnicze</t>
  </si>
  <si>
    <t>Wydatki gmin na rzecz izb rolniczych w wysokości 2% uzyskanych wpływów z podatku rolnego</t>
  </si>
  <si>
    <t>01095</t>
  </si>
  <si>
    <t>Pozostała działalność</t>
  </si>
  <si>
    <t xml:space="preserve">Wynagrodzenia  bezosobowe </t>
  </si>
  <si>
    <t>Różne opłaty i składki</t>
  </si>
  <si>
    <t>600</t>
  </si>
  <si>
    <t>Transport i łączność</t>
  </si>
  <si>
    <t>60004</t>
  </si>
  <si>
    <t>Lokalny transport zbiorowy</t>
  </si>
  <si>
    <t>Zakup usług pozostałych</t>
  </si>
  <si>
    <t>60016</t>
  </si>
  <si>
    <t>Drogi publiczne gminne</t>
  </si>
  <si>
    <t>Zakup materiałów i wyposażenia</t>
  </si>
  <si>
    <t>Zakup usług remontowych</t>
  </si>
  <si>
    <t>700</t>
  </si>
  <si>
    <t>Gospodarka mieszkaniowa</t>
  </si>
  <si>
    <t>70005</t>
  </si>
  <si>
    <t>Gospodarka gruntami i nieruchomościami</t>
  </si>
  <si>
    <t>Zakup energii</t>
  </si>
  <si>
    <t>Pozostałe odsetki</t>
  </si>
  <si>
    <t>Koszty postępowania sądowego i prokuratorskiego</t>
  </si>
  <si>
    <t>Wydatki inwestycyjne jednostek budżetowych</t>
  </si>
  <si>
    <t>710</t>
  </si>
  <si>
    <t>Działalność usługowa</t>
  </si>
  <si>
    <t>Plany zagospodarowania przestrzennego</t>
  </si>
  <si>
    <t>71035</t>
  </si>
  <si>
    <t xml:space="preserve">Cmentarze </t>
  </si>
  <si>
    <t>750</t>
  </si>
  <si>
    <t>Administracja publiczna</t>
  </si>
  <si>
    <t>75011</t>
  </si>
  <si>
    <t>Urzędy wojewódzkie</t>
  </si>
  <si>
    <t>Wynagrodzenia osobowe pracowników</t>
  </si>
  <si>
    <t>Składki na ubezpieczenia społeczne</t>
  </si>
  <si>
    <t>Składki na Fundusz Pracy</t>
  </si>
  <si>
    <t>75022</t>
  </si>
  <si>
    <t>Rady gmin (miast i miast na prawach powiatu)</t>
  </si>
  <si>
    <t>Różne wydatki na rzecz osób fizycznych</t>
  </si>
  <si>
    <t>75023</t>
  </si>
  <si>
    <t>Urzędy gmin (miast i miast na prawach powiatu)</t>
  </si>
  <si>
    <t>Wydatki osobowe niezaliczone do wynagrodzeń</t>
  </si>
  <si>
    <t>Dodatkowe wynagrodzenie roczne</t>
  </si>
  <si>
    <t>Zakup usług zdrowotnych</t>
  </si>
  <si>
    <t>Podróże służbowe krajowe</t>
  </si>
  <si>
    <t>Odpisy na zakładowy fundusz świadczeń socjalnych</t>
  </si>
  <si>
    <t>Szkolenia pracowników niebędących członkami korpusu służby cywilnej</t>
  </si>
  <si>
    <t>Promocja jednostek samorządu terytorialnego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</si>
  <si>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</si>
  <si>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</si>
  <si>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</si>
  <si>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</si>
  <si>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Wynagrodzenia bezosobowe</t>
  </si>
  <si>
    <t>Obrona narodowa</t>
  </si>
  <si>
    <t>Pozostałe wydatki obronne</t>
  </si>
  <si>
    <t>Bezpieczeństwo publiczne i ochrona przeciwpożarowa</t>
  </si>
  <si>
    <t>Komendy wojewódzkie Policji</t>
  </si>
  <si>
    <t>Komendy powiatowe Policji</t>
  </si>
  <si>
    <t>75411</t>
  </si>
  <si>
    <t>Komendy powiatowe Państwowej Straży Pożarnej</t>
  </si>
  <si>
    <t>75414</t>
  </si>
  <si>
    <t>Obrona cywilna</t>
  </si>
  <si>
    <t>75416</t>
  </si>
  <si>
    <t>Straż gminna (miejska)</t>
  </si>
  <si>
    <t>Różne rozliczenia</t>
  </si>
  <si>
    <t>Rezerwy ogólne i celowe</t>
  </si>
  <si>
    <t>Rezerwy</t>
  </si>
  <si>
    <t>801</t>
  </si>
  <si>
    <t>Oświata i wychowanie</t>
  </si>
  <si>
    <t>80101</t>
  </si>
  <si>
    <t>Szkoły podstawowe</t>
  </si>
  <si>
    <t>Przedszkola</t>
  </si>
  <si>
    <t>Nagrody i wydatki osobowe niezaliczone do wynagrodzeń</t>
  </si>
  <si>
    <t>Składka na Fundusz Pracy</t>
  </si>
  <si>
    <t>4170</t>
  </si>
  <si>
    <t>Zakup środków żywności</t>
  </si>
  <si>
    <t>4280</t>
  </si>
  <si>
    <t>4700</t>
  </si>
  <si>
    <t>80110</t>
  </si>
  <si>
    <t>Gimnazja</t>
  </si>
  <si>
    <t>Dokształcanie i doskonalenie nauczycieli</t>
  </si>
  <si>
    <t>80195</t>
  </si>
  <si>
    <t>851</t>
  </si>
  <si>
    <t>Ochrona zdrowia</t>
  </si>
  <si>
    <t>Zwalczanie narkomanii</t>
  </si>
  <si>
    <t>85154</t>
  </si>
  <si>
    <t>Przeciwdziałanie alkoholizmowi</t>
  </si>
  <si>
    <t>Dotacja celowa z budżetu na finansowanie zadań zleconych do realizacji stowarzyszeniom</t>
  </si>
  <si>
    <t>852</t>
  </si>
  <si>
    <t>Pomoc społeczna</t>
  </si>
  <si>
    <t>Domy pomocy społecznej</t>
  </si>
  <si>
    <t>Zakup usług przez jednostki samorządu terytorialnego od innych jednostek samorządu terytorialnego</t>
  </si>
  <si>
    <t xml:space="preserve">Świadczenia rodzinne, świadczenie z funduszu alimentacyjnego oraz składki  na ubezpieczenia emerytalne i rentowe z ubezpieczenia społecznego </t>
  </si>
  <si>
    <t xml:space="preserve">Świadczenia społeczne </t>
  </si>
  <si>
    <t>Składki na ubezpieczenie zdrowotne opłacane za osoby pobierajace niektóre świadczenia z pomocy społecznej, niektóre świadczenia rodzinne oraz za osoby uczestniczące  w zajęciach w centrum integracji  społecznej</t>
  </si>
  <si>
    <t>Składki na ubezpieczenie zdrowotne</t>
  </si>
  <si>
    <t>85214</t>
  </si>
  <si>
    <t xml:space="preserve">Zasiłki i pomoc w naturze oraz składki na ubezpieczenie emerytalne i rentowe </t>
  </si>
  <si>
    <t>Świadczenia społeczne</t>
  </si>
  <si>
    <t>85215</t>
  </si>
  <si>
    <t>Dodatki mieszkaniowe</t>
  </si>
  <si>
    <t>Zasiłki stałe</t>
  </si>
  <si>
    <t>85219</t>
  </si>
  <si>
    <t>Ośrodki pomocy społecznej</t>
  </si>
  <si>
    <t>85228</t>
  </si>
  <si>
    <t>Usługi opiekuńcze i specjalistyczne usługi opiekuńcze</t>
  </si>
  <si>
    <t>3110</t>
  </si>
  <si>
    <t>854</t>
  </si>
  <si>
    <t>Edukacyjna opieka wychowawcza</t>
  </si>
  <si>
    <t>85401</t>
  </si>
  <si>
    <t>Świetlice szkolne</t>
  </si>
  <si>
    <t>85415</t>
  </si>
  <si>
    <t>Pomoc materialna dla uczniów</t>
  </si>
  <si>
    <t>Stypendia  dla uczniów</t>
  </si>
  <si>
    <t>Inne formy pomocy dla uczniów</t>
  </si>
  <si>
    <t>900</t>
  </si>
  <si>
    <t>Gospodarka komunalna i ochrona środowiska</t>
  </si>
  <si>
    <t>Gospodarka ściekowa i ochrona wód</t>
  </si>
  <si>
    <t>90003</t>
  </si>
  <si>
    <t>Oczyszczanie miast i wsi</t>
  </si>
  <si>
    <t>90004</t>
  </si>
  <si>
    <t>Utrzymanie zieleni w miastach i gminach</t>
  </si>
  <si>
    <t>Oświetlenie ulic, placów i dróg</t>
  </si>
  <si>
    <t>Składki na ubezpieczenie społeczne</t>
  </si>
  <si>
    <t>Kultura i ochrona dziedzictwa narodowego</t>
  </si>
  <si>
    <t>Teatry</t>
  </si>
  <si>
    <t>Dotacja podmiotowa z budżetu dla samorządowej instytucji kultury</t>
  </si>
  <si>
    <t>Wydatki  inwestycyjne jednostek budżetowych</t>
  </si>
  <si>
    <t>Biblioteki</t>
  </si>
  <si>
    <t xml:space="preserve">Kultura fizyczna </t>
  </si>
  <si>
    <t xml:space="preserve"> Zadania w zakresie kultury fizycznej </t>
  </si>
  <si>
    <t>Gospodarka Odpadami</t>
  </si>
  <si>
    <t>4240</t>
  </si>
  <si>
    <t>4330</t>
  </si>
  <si>
    <t>4360</t>
  </si>
  <si>
    <t>4390</t>
  </si>
  <si>
    <t> Pozostała działalność</t>
  </si>
  <si>
    <t>Obsługa papierów wartościowych, kredytów i pożyczek jednostek samorządu terytorialnego</t>
  </si>
  <si>
    <t>Odsetki od samorządowych papierów wartościowych lub zaciągniętych przez jednostkę samorządu terytorialnego kredytów i pożyczek</t>
  </si>
  <si>
    <t>Wydatki na zakupy inwestycyjne jednostek budżetowych</t>
  </si>
  <si>
    <t>Dotacje celowe otrzymane z gminy na zadania bieżące realizowane na podstawie porozumień (umów) między jednostkami samorządu terytorialnego</t>
  </si>
  <si>
    <t>Wpłaty na Państwowy Fundusz Rehabilitacji Osób Niepełnosprawnych</t>
  </si>
  <si>
    <t>Opłaty z tytułu zakupu usług telekomunikacyjnych</t>
  </si>
  <si>
    <t>Opłaty z tytułu zakupu usług telekomunikacyjnych</t>
  </si>
  <si>
    <t>Zakup usług obejmujących wykonanie ekspertyz, analiz i opinii</t>
  </si>
  <si>
    <t>Zakup pomocy naukowych, dydaktycznych i książek</t>
  </si>
  <si>
    <t>Dowożenie uczniów do szkół</t>
  </si>
  <si>
    <t>Ochrona powietrza atmosferycznego i klimatu</t>
  </si>
  <si>
    <t>Dotacje celowe z budżetu na finansowanie lub dofinansowanie kosztów realizacji inwestycji i zakupów inwestycyjnych jednostek niezaliczanych do sektora finansów publicznych</t>
  </si>
  <si>
    <t>Realizacja zadań wymagających stosowania specjalnej organizacji nauki i metod pracy dla dzieci i młodzieży w szkołach podstawowych, gimnazjach, liceach ogólnokształcących, liceach profilowanych i szkołach zawodowych oraz szkołach artystycznych</t>
  </si>
  <si>
    <t> Obiekty sportowe</t>
  </si>
  <si>
    <t>Programy polityki zdrowotnej</t>
  </si>
  <si>
    <t> Rodziny zastępcze</t>
  </si>
  <si>
    <t>4300</t>
  </si>
  <si>
    <t>Zakup środków dydaktycznych i książek</t>
  </si>
  <si>
    <t>Zakup usług przez jednostki samorządu terytorialnego od innych jedn. Samorz. terytorialnego</t>
  </si>
  <si>
    <t>01008</t>
  </si>
  <si>
    <t>Melioracje wodne</t>
  </si>
  <si>
    <t>Drogi publiczne wojewódzkie</t>
  </si>
  <si>
    <t>Opłaty za administrowanie i czynsze za budynki, lokale i pomieszczenia garażowe</t>
  </si>
  <si>
    <t>Podatek od towarów i usług VAT</t>
  </si>
  <si>
    <t>2300</t>
  </si>
  <si>
    <t>Wpłaty od jednostek na państwowy fundusz celowy</t>
  </si>
  <si>
    <t>Dotacja podmiotowa z budżetu dla niepublicznej jednostki systemu oświaty</t>
  </si>
  <si>
    <t>Zakup usług przez jednostki samorządu terytorialnego od innych jedn. samorządu terytorialnego</t>
  </si>
  <si>
    <t>Inne formy wychowania przedszkolnego</t>
  </si>
  <si>
    <t>Zwroty dotacji oraz płatności, w tym wykorzystanych niezgodnie z przeznaczeniem lub wykorzystanych z naruszeniem procedur, o których mowa w art.. 186 pkt 2 ustawy, pobranych nienależnie lub w nadmiernej wysokości, dotyczące wydatków majątkowych</t>
  </si>
  <si>
    <t>Świadczenie wychowawcze</t>
  </si>
  <si>
    <t>Kolonie i obozy oraz inne formy wypoczynku dzieci i młodzieży szkolnej, a także szkolenia młodzieży</t>
  </si>
  <si>
    <t>Dotacje celowe z budżetu na finansowanie lub dofinansowanie kosztów realizacji inwestycji i zakupów inwestycyjnych jednostek niezaliczanych do sektora finansów publicznych</t>
  </si>
  <si>
    <t>Ochrona zabytków i opieka nad zabytkami</t>
  </si>
  <si>
    <t>Wydatki inwestycyjne dotyczące obiektów zabytkowych będących w użytkowaniu jednostek budżetowych</t>
  </si>
  <si>
    <t>Nagrody o charakterze szczególnym niezaliczone do wynagrodzeń</t>
  </si>
  <si>
    <t>Wydatki bieżące</t>
  </si>
  <si>
    <t>Wydatki majątkowe</t>
  </si>
  <si>
    <t>wydatki bieżące razem</t>
  </si>
  <si>
    <t>wydatki majątkowe razem</t>
  </si>
  <si>
    <t>OGÓŁEM</t>
  </si>
  <si>
    <t>Obsługa długu publicznego</t>
  </si>
  <si>
    <t>Podróże służbowe zagraniczne</t>
  </si>
  <si>
    <t>Honoraria</t>
  </si>
  <si>
    <t>Wspieranie rodziny</t>
  </si>
  <si>
    <t xml:space="preserve">Zwrot dotacji oraz płatności, w tym wykorzystanych niezgodnie z przeznaczeniem lub wykorzystanych z naruszeniem procedur, o których mowa w art.. 184 ustawy, pobranych nienależnie lub w nadmiernej wysokości </t>
  </si>
  <si>
    <t>4560</t>
  </si>
  <si>
    <t>Odsetki od dotacji oraz płatności: wykorzystanych niezgodnie z przeznaczeniem lub wykorzystanych z naruszeniem procedur, o których mowa w art.. 184 ustawy, pobranych nienależnie lub w nadmiernej wysokości</t>
  </si>
  <si>
    <t>Kary i odszkodowania wypłacane na rzecz osób fizycznych</t>
  </si>
  <si>
    <t>Dotacja celowa z budżetu dla pozostałych jednostek zaliczanych do sektora finansów publicznych</t>
  </si>
  <si>
    <t>Zadania w zakresie upowszechniania turystyki</t>
  </si>
  <si>
    <t>Dotacje celowe przekazane gminie na inwestycje i zakupy inwestycyjne realizowane na podstawie porozumień (umów) między jednostkami samorządu terytorialnego</t>
  </si>
  <si>
    <t>Załącznik nr 4 do sprawozdania z wykonania budżetu</t>
  </si>
  <si>
    <t>Informacja z wykonania wydatków za rok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</si>
</sst>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9"/>
      <name val="Czcionka tekstu podstawowego"/>
      <family val="2"/>
      <charset val="238"/>
    </font>
    <font>
      <sz val="10"/>
      <color indexed="62"/>
      <name val="Czcionka tekstu podstawowego"/>
      <family val="2"/>
      <charset val="238"/>
    </font>
    <font>
      <b/>
      <sz val="10"/>
      <color indexed="63"/>
      <name val="Czcionka tekstu podstawowego"/>
      <family val="2"/>
      <charset val="238"/>
    </font>
    <font>
      <sz val="10"/>
      <color indexed="17"/>
      <name val="Czcionka tekstu podstawowego"/>
      <family val="2"/>
      <charset val="238"/>
    </font>
    <font>
      <sz val="10"/>
      <color indexed="52"/>
      <name val="Czcionka tekstu podstawowego"/>
      <family val="2"/>
      <charset val="238"/>
    </font>
    <font>
      <b/>
      <sz val="10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color indexed="60"/>
      <name val="Czcionka tekstu podstawowego"/>
      <family val="2"/>
      <charset val="238"/>
    </font>
    <font>
      <b/>
      <sz val="10"/>
      <color indexed="52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i/>
      <sz val="10"/>
      <color indexed="23"/>
      <name val="Czcionka tekstu podstawowego"/>
      <family val="2"/>
      <charset val="238"/>
    </font>
    <font>
      <sz val="10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Czcionka tekstu podstawowego"/>
      <family val="2"/>
      <charset val="238"/>
    </font>
    <font>
      <sz val="10"/>
      <name val="MS Sans Serif"/>
      <family val="2"/>
      <charset val="238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sz val="6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0"/>
      <color indexed="17"/>
      <name val="Times New Roman CE"/>
      <family val="1"/>
      <charset val="238"/>
    </font>
    <font>
      <sz val="10"/>
      <color indexed="8"/>
      <name val="Times New Roman CE"/>
      <family val="1"/>
      <charset val="238"/>
    </font>
    <font>
      <sz val="8"/>
      <name val="Arial"/>
      <family val="2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 CE"/>
      <charset val="238"/>
    </font>
    <font>
      <b/>
      <sz val="10"/>
      <color indexed="8"/>
      <name val="Times New Roman CE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18" fillId="0" borderId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9" fillId="23" borderId="9" applyNumberFormat="0" applyAlignment="0" applyProtection="0"/>
    <xf numFmtId="0" fontId="17" fillId="3" borderId="0" applyNumberFormat="0" applyBorder="0" applyAlignment="0" applyProtection="0"/>
    <xf numFmtId="9" fontId="29" fillId="0" borderId="0" applyFont="0" applyFill="0" applyBorder="0" applyAlignment="0" applyProtection="0"/>
  </cellStyleXfs>
  <cellXfs count="459">
    <xf numFmtId="0" fontId="0" fillId="0" borderId="0" xfId="0"/>
    <xf numFmtId="0" fontId="19" fillId="0" borderId="0" xfId="28" applyNumberFormat="1" applyFont="1" applyFill="1" applyBorder="1" applyAlignment="1" applyProtection="1">
      <alignment horizontal="center"/>
    </xf>
    <xf numFmtId="0" fontId="19" fillId="0" borderId="0" xfId="28" applyNumberFormat="1" applyFont="1" applyFill="1" applyBorder="1" applyAlignment="1" applyProtection="1">
      <alignment horizontal="center" vertical="center" wrapText="1"/>
    </xf>
    <xf numFmtId="3" fontId="19" fillId="0" borderId="0" xfId="28" applyNumberFormat="1" applyFont="1" applyFill="1" applyBorder="1" applyAlignment="1" applyProtection="1">
      <alignment horizontal="center"/>
    </xf>
    <xf numFmtId="3" fontId="19" fillId="0" borderId="0" xfId="28" applyNumberFormat="1" applyFont="1" applyFill="1" applyBorder="1" applyAlignment="1" applyProtection="1"/>
    <xf numFmtId="4" fontId="19" fillId="0" borderId="0" xfId="28" applyNumberFormat="1" applyFont="1" applyFill="1" applyBorder="1" applyAlignment="1" applyProtection="1"/>
    <xf numFmtId="0" fontId="19" fillId="0" borderId="0" xfId="28" applyNumberFormat="1" applyFont="1" applyFill="1" applyBorder="1" applyAlignment="1" applyProtection="1"/>
    <xf numFmtId="0" fontId="20" fillId="0" borderId="0" xfId="28" applyNumberFormat="1" applyFont="1" applyFill="1" applyBorder="1" applyAlignment="1" applyProtection="1">
      <alignment horizontal="center"/>
    </xf>
    <xf numFmtId="0" fontId="20" fillId="0" borderId="0" xfId="28" applyNumberFormat="1" applyFont="1" applyFill="1" applyBorder="1" applyAlignment="1" applyProtection="1">
      <alignment horizontal="center" vertical="center" wrapText="1"/>
    </xf>
    <xf numFmtId="3" fontId="20" fillId="0" borderId="0" xfId="28" applyNumberFormat="1" applyFont="1" applyFill="1" applyBorder="1" applyAlignment="1" applyProtection="1">
      <alignment horizontal="center"/>
    </xf>
    <xf numFmtId="3" fontId="20" fillId="0" borderId="0" xfId="28" applyNumberFormat="1" applyFont="1" applyFill="1" applyBorder="1" applyAlignment="1" applyProtection="1"/>
    <xf numFmtId="4" fontId="20" fillId="0" borderId="0" xfId="28" applyNumberFormat="1" applyFont="1" applyFill="1" applyBorder="1" applyAlignment="1" applyProtection="1">
      <alignment horizontal="right"/>
    </xf>
    <xf numFmtId="4" fontId="20" fillId="0" borderId="0" xfId="28" applyNumberFormat="1" applyFont="1" applyFill="1" applyBorder="1" applyAlignment="1" applyProtection="1"/>
    <xf numFmtId="0" fontId="21" fillId="0" borderId="0" xfId="28" applyNumberFormat="1" applyFont="1" applyFill="1" applyBorder="1" applyAlignment="1" applyProtection="1"/>
    <xf numFmtId="4" fontId="23" fillId="0" borderId="0" xfId="28" applyNumberFormat="1" applyFont="1" applyFill="1" applyBorder="1" applyAlignment="1" applyProtection="1">
      <alignment horizontal="right" vertical="center" wrapText="1"/>
    </xf>
    <xf numFmtId="0" fontId="23" fillId="0" borderId="0" xfId="28" applyNumberFormat="1" applyFont="1" applyFill="1" applyBorder="1" applyAlignment="1" applyProtection="1">
      <alignment horizontal="right" vertical="center" wrapText="1"/>
    </xf>
    <xf numFmtId="0" fontId="23" fillId="0" borderId="11" xfId="28" applyNumberFormat="1" applyFont="1" applyFill="1" applyBorder="1" applyAlignment="1" applyProtection="1">
      <alignment horizontal="center" vertical="center"/>
    </xf>
    <xf numFmtId="0" fontId="23" fillId="0" borderId="12" xfId="28" applyNumberFormat="1" applyFont="1" applyFill="1" applyBorder="1" applyAlignment="1" applyProtection="1">
      <alignment horizontal="center" vertical="center"/>
    </xf>
    <xf numFmtId="1" fontId="23" fillId="0" borderId="13" xfId="28" applyNumberFormat="1" applyFont="1" applyFill="1" applyBorder="1" applyAlignment="1" applyProtection="1">
      <alignment horizontal="center" vertical="center"/>
    </xf>
    <xf numFmtId="3" fontId="23" fillId="0" borderId="13" xfId="28" applyNumberFormat="1" applyFont="1" applyFill="1" applyBorder="1" applyAlignment="1" applyProtection="1">
      <alignment horizontal="left" vertical="center" wrapText="1"/>
    </xf>
    <xf numFmtId="4" fontId="23" fillId="0" borderId="13" xfId="28" applyNumberFormat="1" applyFont="1" applyFill="1" applyBorder="1" applyAlignment="1" applyProtection="1">
      <alignment horizontal="right" vertical="center"/>
    </xf>
    <xf numFmtId="0" fontId="19" fillId="0" borderId="14" xfId="28" applyNumberFormat="1" applyFont="1" applyFill="1" applyBorder="1" applyAlignment="1" applyProtection="1">
      <alignment horizontal="center" vertical="center"/>
    </xf>
    <xf numFmtId="1" fontId="19" fillId="0" borderId="15" xfId="28" applyNumberFormat="1" applyFont="1" applyFill="1" applyBorder="1" applyAlignment="1" applyProtection="1">
      <alignment horizontal="center" vertical="center"/>
    </xf>
    <xf numFmtId="3" fontId="19" fillId="0" borderId="15" xfId="28" applyNumberFormat="1" applyFont="1" applyFill="1" applyBorder="1" applyAlignment="1" applyProtection="1">
      <alignment horizontal="left" vertical="center" wrapText="1"/>
    </xf>
    <xf numFmtId="4" fontId="19" fillId="0" borderId="15" xfId="28" applyNumberFormat="1" applyFont="1" applyFill="1" applyBorder="1" applyAlignment="1" applyProtection="1">
      <alignment horizontal="right" vertical="center"/>
    </xf>
    <xf numFmtId="0" fontId="23" fillId="0" borderId="0" xfId="28" applyNumberFormat="1" applyFont="1" applyFill="1" applyBorder="1" applyAlignment="1" applyProtection="1"/>
    <xf numFmtId="49" fontId="23" fillId="0" borderId="16" xfId="28" applyNumberFormat="1" applyFont="1" applyFill="1" applyBorder="1" applyAlignment="1" applyProtection="1">
      <alignment horizontal="center" vertical="center"/>
    </xf>
    <xf numFmtId="1" fontId="19" fillId="0" borderId="17" xfId="28" applyNumberFormat="1" applyFont="1" applyFill="1" applyBorder="1" applyAlignment="1" applyProtection="1">
      <alignment horizontal="center" vertical="center"/>
    </xf>
    <xf numFmtId="3" fontId="19" fillId="0" borderId="17" xfId="28" applyNumberFormat="1" applyFont="1" applyFill="1" applyBorder="1" applyAlignment="1" applyProtection="1">
      <alignment horizontal="left" vertical="center" wrapText="1"/>
    </xf>
    <xf numFmtId="4" fontId="19" fillId="0" borderId="17" xfId="28" applyNumberFormat="1" applyFont="1" applyFill="1" applyBorder="1" applyAlignment="1" applyProtection="1">
      <alignment horizontal="right" vertical="center"/>
    </xf>
    <xf numFmtId="0" fontId="23" fillId="0" borderId="18" xfId="28" applyNumberFormat="1" applyFont="1" applyFill="1" applyBorder="1" applyAlignment="1" applyProtection="1">
      <alignment horizontal="center" vertical="center"/>
    </xf>
    <xf numFmtId="0" fontId="23" fillId="0" borderId="20" xfId="28" applyNumberFormat="1" applyFont="1" applyFill="1" applyBorder="1" applyAlignment="1" applyProtection="1">
      <alignment horizontal="center" vertical="center"/>
    </xf>
    <xf numFmtId="1" fontId="23" fillId="0" borderId="11" xfId="28" applyNumberFormat="1" applyFont="1" applyFill="1" applyBorder="1" applyAlignment="1" applyProtection="1">
      <alignment horizontal="center" vertical="center"/>
    </xf>
    <xf numFmtId="3" fontId="23" fillId="0" borderId="11" xfId="28" applyNumberFormat="1" applyFont="1" applyFill="1" applyBorder="1" applyAlignment="1" applyProtection="1">
      <alignment horizontal="left" vertical="center" wrapText="1"/>
    </xf>
    <xf numFmtId="4" fontId="23" fillId="0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 vertical="center"/>
    </xf>
    <xf numFmtId="3" fontId="19" fillId="0" borderId="13" xfId="28" applyNumberFormat="1" applyFont="1" applyFill="1" applyBorder="1" applyAlignment="1" applyProtection="1">
      <alignment horizontal="left" vertical="center" wrapText="1"/>
    </xf>
    <xf numFmtId="4" fontId="19" fillId="0" borderId="13" xfId="28" applyNumberFormat="1" applyFont="1" applyFill="1" applyBorder="1" applyAlignment="1" applyProtection="1">
      <alignment horizontal="right" vertical="center"/>
    </xf>
    <xf numFmtId="4" fontId="19" fillId="0" borderId="13" xfId="28" applyNumberFormat="1" applyFont="1" applyFill="1" applyBorder="1" applyAlignment="1" applyProtection="1">
      <alignment vertical="center"/>
    </xf>
    <xf numFmtId="0" fontId="23" fillId="0" borderId="12" xfId="28" applyNumberFormat="1" applyFont="1" applyFill="1" applyBorder="1" applyAlignment="1" applyProtection="1">
      <alignment horizontal="center" vertical="center" wrapText="1"/>
    </xf>
    <xf numFmtId="0" fontId="19" fillId="0" borderId="12" xfId="28" applyNumberFormat="1" applyFont="1" applyFill="1" applyBorder="1" applyAlignment="1" applyProtection="1">
      <alignment horizontal="center" vertical="center"/>
    </xf>
    <xf numFmtId="1" fontId="19" fillId="0" borderId="11" xfId="28" applyNumberFormat="1" applyFont="1" applyFill="1" applyBorder="1" applyAlignment="1" applyProtection="1">
      <alignment horizontal="center" vertical="center"/>
    </xf>
    <xf numFmtId="0" fontId="19" fillId="0" borderId="12" xfId="28" applyNumberFormat="1" applyFont="1" applyFill="1" applyBorder="1" applyAlignment="1" applyProtection="1">
      <alignment horizontal="center" vertical="center" wrapText="1"/>
    </xf>
    <xf numFmtId="0" fontId="19" fillId="0" borderId="21" xfId="28" applyNumberFormat="1" applyFont="1" applyFill="1" applyBorder="1" applyAlignment="1" applyProtection="1"/>
    <xf numFmtId="3" fontId="19" fillId="0" borderId="11" xfId="28" applyNumberFormat="1" applyFont="1" applyFill="1" applyBorder="1" applyAlignment="1" applyProtection="1">
      <alignment horizontal="left" vertical="center" wrapText="1"/>
    </xf>
    <xf numFmtId="0" fontId="20" fillId="0" borderId="0" xfId="28" applyNumberFormat="1" applyFont="1" applyFill="1" applyBorder="1" applyAlignment="1" applyProtection="1"/>
    <xf numFmtId="1" fontId="19" fillId="0" borderId="18" xfId="28" applyNumberFormat="1" applyFont="1" applyFill="1" applyBorder="1" applyAlignment="1" applyProtection="1">
      <alignment horizontal="center" vertical="center"/>
    </xf>
    <xf numFmtId="3" fontId="19" fillId="0" borderId="18" xfId="28" applyNumberFormat="1" applyFont="1" applyFill="1" applyBorder="1" applyAlignment="1" applyProtection="1">
      <alignment horizontal="left" vertical="center" wrapText="1"/>
    </xf>
    <xf numFmtId="4" fontId="19" fillId="0" borderId="18" xfId="28" applyNumberFormat="1" applyFont="1" applyFill="1" applyBorder="1" applyAlignment="1" applyProtection="1">
      <alignment horizontal="right" vertical="center"/>
    </xf>
    <xf numFmtId="0" fontId="23" fillId="0" borderId="20" xfId="28" applyNumberFormat="1" applyFont="1" applyFill="1" applyBorder="1" applyAlignment="1" applyProtection="1">
      <alignment horizontal="center" vertical="center" wrapText="1"/>
    </xf>
    <xf numFmtId="3" fontId="23" fillId="0" borderId="11" xfId="28" applyNumberFormat="1" applyFont="1" applyFill="1" applyBorder="1" applyAlignment="1" applyProtection="1">
      <alignment horizontal="center"/>
    </xf>
    <xf numFmtId="4" fontId="23" fillId="0" borderId="11" xfId="28" applyNumberFormat="1" applyFont="1" applyFill="1" applyBorder="1" applyAlignment="1" applyProtection="1"/>
    <xf numFmtId="49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/>
    <xf numFmtId="4" fontId="23" fillId="0" borderId="13" xfId="28" applyNumberFormat="1" applyFont="1" applyFill="1" applyBorder="1" applyAlignment="1" applyProtection="1"/>
    <xf numFmtId="3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>
      <alignment horizontal="right"/>
    </xf>
    <xf numFmtId="0" fontId="24" fillId="0" borderId="12" xfId="28" applyNumberFormat="1" applyFont="1" applyFill="1" applyBorder="1" applyAlignment="1" applyProtection="1">
      <alignment horizontal="center" vertical="center"/>
    </xf>
    <xf numFmtId="0" fontId="23" fillId="0" borderId="14" xfId="28" applyNumberFormat="1" applyFont="1" applyFill="1" applyBorder="1" applyAlignment="1" applyProtection="1">
      <alignment horizontal="center" vertical="center"/>
    </xf>
    <xf numFmtId="0" fontId="23" fillId="24" borderId="16" xfId="28" applyNumberFormat="1" applyFont="1" applyFill="1" applyBorder="1" applyAlignment="1" applyProtection="1">
      <alignment horizontal="center" vertical="center"/>
    </xf>
    <xf numFmtId="1" fontId="23" fillId="24" borderId="22" xfId="28" applyNumberFormat="1" applyFont="1" applyFill="1" applyBorder="1" applyAlignment="1" applyProtection="1">
      <alignment horizontal="center" vertical="center"/>
    </xf>
    <xf numFmtId="4" fontId="23" fillId="24" borderId="11" xfId="28" applyNumberFormat="1" applyFont="1" applyFill="1" applyBorder="1" applyAlignment="1" applyProtection="1">
      <alignment horizontal="right" vertical="center"/>
    </xf>
    <xf numFmtId="0" fontId="23" fillId="24" borderId="13" xfId="28" applyNumberFormat="1" applyFont="1" applyFill="1" applyBorder="1" applyAlignment="1" applyProtection="1">
      <alignment horizontal="center" vertical="center"/>
    </xf>
    <xf numFmtId="1" fontId="19" fillId="24" borderId="13" xfId="28" applyNumberFormat="1" applyFont="1" applyFill="1" applyBorder="1" applyAlignment="1" applyProtection="1">
      <alignment horizontal="center" vertical="center"/>
    </xf>
    <xf numFmtId="0" fontId="19" fillId="24" borderId="13" xfId="28" applyNumberFormat="1" applyFont="1" applyFill="1" applyBorder="1" applyAlignment="1" applyProtection="1">
      <alignment horizontal="left" vertical="center"/>
    </xf>
    <xf numFmtId="4" fontId="19" fillId="24" borderId="13" xfId="28" applyNumberFormat="1" applyFont="1" applyFill="1" applyBorder="1" applyAlignment="1" applyProtection="1">
      <alignment horizontal="right" vertical="center"/>
    </xf>
    <xf numFmtId="1" fontId="19" fillId="24" borderId="17" xfId="28" applyNumberFormat="1" applyFont="1" applyFill="1" applyBorder="1" applyAlignment="1" applyProtection="1">
      <alignment horizontal="center" vertical="center"/>
    </xf>
    <xf numFmtId="3" fontId="19" fillId="24" borderId="17" xfId="28" applyNumberFormat="1" applyFont="1" applyFill="1" applyBorder="1" applyAlignment="1" applyProtection="1">
      <alignment horizontal="left" vertical="center" wrapText="1"/>
    </xf>
    <xf numFmtId="4" fontId="19" fillId="24" borderId="17" xfId="28" applyNumberFormat="1" applyFont="1" applyFill="1" applyBorder="1" applyAlignment="1" applyProtection="1">
      <alignment horizontal="right" vertical="center"/>
    </xf>
    <xf numFmtId="49" fontId="19" fillId="0" borderId="11" xfId="28" applyNumberFormat="1" applyFont="1" applyFill="1" applyBorder="1" applyAlignment="1" applyProtection="1">
      <alignment horizontal="center"/>
    </xf>
    <xf numFmtId="4" fontId="19" fillId="0" borderId="11" xfId="28" applyNumberFormat="1" applyFont="1" applyFill="1" applyBorder="1" applyAlignment="1" applyProtection="1"/>
    <xf numFmtId="49" fontId="23" fillId="0" borderId="13" xfId="28" applyNumberFormat="1" applyFont="1" applyFill="1" applyBorder="1" applyAlignment="1" applyProtection="1">
      <alignment horizontal="center"/>
    </xf>
    <xf numFmtId="49" fontId="19" fillId="0" borderId="15" xfId="28" applyNumberFormat="1" applyFont="1" applyFill="1" applyBorder="1" applyAlignment="1" applyProtection="1">
      <alignment horizontal="center"/>
    </xf>
    <xf numFmtId="0" fontId="23" fillId="0" borderId="14" xfId="28" applyNumberFormat="1" applyFont="1" applyFill="1" applyBorder="1" applyAlignment="1" applyProtection="1">
      <alignment horizontal="center" vertical="center" wrapText="1"/>
    </xf>
    <xf numFmtId="3" fontId="19" fillId="0" borderId="11" xfId="28" applyNumberFormat="1" applyFont="1" applyFill="1" applyBorder="1" applyAlignment="1" applyProtection="1">
      <alignment horizontal="center"/>
    </xf>
    <xf numFmtId="0" fontId="19" fillId="0" borderId="14" xfId="28" applyNumberFormat="1" applyFont="1" applyFill="1" applyBorder="1" applyAlignment="1" applyProtection="1">
      <alignment horizontal="center" vertical="center" wrapText="1"/>
    </xf>
    <xf numFmtId="0" fontId="19" fillId="0" borderId="24" xfId="28" applyNumberFormat="1" applyFont="1" applyFill="1" applyBorder="1" applyAlignment="1" applyProtection="1"/>
    <xf numFmtId="0" fontId="23" fillId="24" borderId="25" xfId="28" applyNumberFormat="1" applyFont="1" applyFill="1" applyBorder="1" applyAlignment="1" applyProtection="1">
      <alignment horizontal="center" vertical="center"/>
    </xf>
    <xf numFmtId="1" fontId="19" fillId="24" borderId="25" xfId="28" applyNumberFormat="1" applyFont="1" applyFill="1" applyBorder="1" applyAlignment="1" applyProtection="1">
      <alignment horizontal="center" vertical="center"/>
    </xf>
    <xf numFmtId="4" fontId="19" fillId="24" borderId="25" xfId="28" applyNumberFormat="1" applyFont="1" applyFill="1" applyBorder="1" applyAlignment="1" applyProtection="1">
      <alignment horizontal="right" vertical="center"/>
    </xf>
    <xf numFmtId="4" fontId="27" fillId="24" borderId="25" xfId="28" applyNumberFormat="1" applyFont="1" applyFill="1" applyBorder="1" applyAlignment="1" applyProtection="1">
      <alignment horizontal="right" vertical="center"/>
    </xf>
    <xf numFmtId="0" fontId="27" fillId="0" borderId="12" xfId="28" applyNumberFormat="1" applyFont="1" applyFill="1" applyBorder="1" applyAlignment="1" applyProtection="1">
      <alignment horizontal="center" vertical="center" wrapText="1"/>
    </xf>
    <xf numFmtId="4" fontId="27" fillId="0" borderId="13" xfId="28" applyNumberFormat="1" applyFont="1" applyFill="1" applyBorder="1" applyAlignment="1" applyProtection="1"/>
    <xf numFmtId="0" fontId="23" fillId="0" borderId="26" xfId="28" applyNumberFormat="1" applyFont="1" applyFill="1" applyBorder="1" applyAlignment="1" applyProtection="1">
      <alignment horizontal="center" vertical="center" wrapText="1"/>
    </xf>
    <xf numFmtId="1" fontId="19" fillId="0" borderId="27" xfId="28" applyNumberFormat="1" applyFont="1" applyFill="1" applyBorder="1" applyAlignment="1" applyProtection="1">
      <alignment horizontal="center" vertical="center"/>
    </xf>
    <xf numFmtId="4" fontId="28" fillId="0" borderId="27" xfId="28" applyNumberFormat="1" applyFont="1" applyFill="1" applyBorder="1" applyAlignment="1" applyProtection="1">
      <alignment horizontal="right" vertical="center"/>
    </xf>
    <xf numFmtId="3" fontId="19" fillId="0" borderId="32" xfId="28" applyNumberFormat="1" applyFont="1" applyFill="1" applyBorder="1" applyAlignment="1" applyProtection="1">
      <alignment horizontal="left" vertical="center" wrapText="1"/>
    </xf>
    <xf numFmtId="4" fontId="19" fillId="0" borderId="12" xfId="28" applyNumberFormat="1" applyFont="1" applyFill="1" applyBorder="1" applyAlignment="1" applyProtection="1">
      <alignment horizontal="right" vertical="center"/>
    </xf>
    <xf numFmtId="4" fontId="19" fillId="0" borderId="33" xfId="28" applyNumberFormat="1" applyFont="1" applyFill="1" applyBorder="1" applyAlignment="1" applyProtection="1">
      <alignment horizontal="right" vertical="center"/>
    </xf>
    <xf numFmtId="1" fontId="19" fillId="0" borderId="21" xfId="28" applyNumberFormat="1" applyFont="1" applyFill="1" applyBorder="1" applyAlignment="1" applyProtection="1">
      <alignment horizontal="center" vertical="center"/>
    </xf>
    <xf numFmtId="3" fontId="19" fillId="0" borderId="34" xfId="28" applyNumberFormat="1" applyFont="1" applyFill="1" applyBorder="1" applyAlignment="1" applyProtection="1">
      <alignment horizontal="left" vertical="center" wrapText="1"/>
    </xf>
    <xf numFmtId="4" fontId="27" fillId="0" borderId="13" xfId="28" applyNumberFormat="1" applyFont="1" applyFill="1" applyBorder="1" applyAlignment="1" applyProtection="1">
      <alignment horizontal="right" vertical="center"/>
    </xf>
    <xf numFmtId="0" fontId="27" fillId="0" borderId="12" xfId="28" applyNumberFormat="1" applyFont="1" applyFill="1" applyBorder="1" applyAlignment="1" applyProtection="1">
      <alignment horizontal="center" vertical="center"/>
    </xf>
    <xf numFmtId="0" fontId="23" fillId="0" borderId="16" xfId="28" applyNumberFormat="1" applyFont="1" applyFill="1" applyBorder="1" applyAlignment="1" applyProtection="1">
      <alignment horizontal="center" vertical="center"/>
    </xf>
    <xf numFmtId="0" fontId="23" fillId="24" borderId="40" xfId="28" applyNumberFormat="1" applyFont="1" applyFill="1" applyBorder="1" applyAlignment="1" applyProtection="1">
      <alignment horizontal="center" vertical="center"/>
    </xf>
    <xf numFmtId="3" fontId="23" fillId="24" borderId="41" xfId="28" applyNumberFormat="1" applyFont="1" applyFill="1" applyBorder="1" applyAlignment="1" applyProtection="1">
      <alignment horizontal="left" vertical="center" wrapText="1"/>
    </xf>
    <xf numFmtId="4" fontId="28" fillId="0" borderId="13" xfId="28" applyNumberFormat="1" applyFont="1" applyFill="1" applyBorder="1" applyAlignment="1" applyProtection="1">
      <alignment horizontal="right" vertical="center"/>
    </xf>
    <xf numFmtId="0" fontId="19" fillId="0" borderId="42" xfId="28" applyNumberFormat="1" applyFont="1" applyFill="1" applyBorder="1" applyAlignment="1" applyProtection="1">
      <alignment horizontal="center" vertical="center"/>
    </xf>
    <xf numFmtId="1" fontId="19" fillId="0" borderId="43" xfId="28" applyNumberFormat="1" applyFont="1" applyFill="1" applyBorder="1" applyAlignment="1" applyProtection="1">
      <alignment horizontal="center" vertical="center"/>
    </xf>
    <xf numFmtId="4" fontId="19" fillId="0" borderId="43" xfId="28" applyNumberFormat="1" applyFont="1" applyFill="1" applyBorder="1" applyAlignment="1" applyProtection="1">
      <alignment horizontal="right" vertical="center"/>
    </xf>
    <xf numFmtId="3" fontId="19" fillId="0" borderId="44" xfId="28" applyNumberFormat="1" applyFont="1" applyFill="1" applyBorder="1" applyAlignment="1" applyProtection="1">
      <alignment horizontal="left" vertical="center" wrapText="1"/>
    </xf>
    <xf numFmtId="4" fontId="27" fillId="0" borderId="44" xfId="28" applyNumberFormat="1" applyFont="1" applyFill="1" applyBorder="1" applyAlignment="1" applyProtection="1">
      <alignment horizontal="right" vertical="center" wrapText="1"/>
    </xf>
    <xf numFmtId="1" fontId="27" fillId="0" borderId="13" xfId="28" applyNumberFormat="1" applyFont="1" applyFill="1" applyBorder="1" applyAlignment="1" applyProtection="1">
      <alignment horizontal="center" vertical="center"/>
    </xf>
    <xf numFmtId="1" fontId="28" fillId="0" borderId="13" xfId="28" applyNumberFormat="1" applyFont="1" applyFill="1" applyBorder="1" applyAlignment="1" applyProtection="1">
      <alignment horizontal="center" vertical="center"/>
    </xf>
    <xf numFmtId="0" fontId="27" fillId="0" borderId="46" xfId="28" applyNumberFormat="1" applyFont="1" applyFill="1" applyBorder="1" applyAlignment="1" applyProtection="1">
      <alignment horizontal="center" vertical="center"/>
    </xf>
    <xf numFmtId="0" fontId="19" fillId="0" borderId="46" xfId="28" applyNumberFormat="1" applyFont="1" applyFill="1" applyBorder="1" applyAlignment="1" applyProtection="1">
      <alignment horizontal="center" vertical="center"/>
    </xf>
    <xf numFmtId="0" fontId="23" fillId="0" borderId="46" xfId="28" applyNumberFormat="1" applyFont="1" applyFill="1" applyBorder="1" applyAlignment="1" applyProtection="1">
      <alignment horizontal="center" vertical="center"/>
    </xf>
    <xf numFmtId="3" fontId="23" fillId="0" borderId="12" xfId="28" applyNumberFormat="1" applyFont="1" applyFill="1" applyBorder="1" applyAlignment="1" applyProtection="1">
      <alignment horizontal="left" vertical="center" wrapText="1"/>
    </xf>
    <xf numFmtId="1" fontId="27" fillId="0" borderId="25" xfId="28" applyNumberFormat="1" applyFont="1" applyFill="1" applyBorder="1" applyAlignment="1" applyProtection="1">
      <alignment horizontal="center" vertical="center"/>
    </xf>
    <xf numFmtId="1" fontId="19" fillId="0" borderId="25" xfId="28" applyNumberFormat="1" applyFont="1" applyFill="1" applyBorder="1" applyAlignment="1" applyProtection="1">
      <alignment horizontal="center" vertical="center"/>
    </xf>
    <xf numFmtId="4" fontId="27" fillId="0" borderId="27" xfId="28" applyNumberFormat="1" applyFont="1" applyFill="1" applyBorder="1" applyAlignment="1" applyProtection="1">
      <alignment horizontal="right" vertical="center"/>
    </xf>
    <xf numFmtId="1" fontId="23" fillId="0" borderId="17" xfId="28" applyNumberFormat="1" applyFont="1" applyFill="1" applyBorder="1" applyAlignment="1" applyProtection="1">
      <alignment horizontal="center" vertical="center"/>
    </xf>
    <xf numFmtId="4" fontId="23" fillId="0" borderId="17" xfId="28" applyNumberFormat="1" applyFont="1" applyFill="1" applyBorder="1" applyAlignment="1" applyProtection="1">
      <alignment horizontal="right" vertical="center"/>
    </xf>
    <xf numFmtId="3" fontId="27" fillId="0" borderId="16" xfId="28" applyNumberFormat="1" applyFont="1" applyFill="1" applyBorder="1" applyAlignment="1" applyProtection="1">
      <alignment horizontal="center" vertical="center" wrapText="1"/>
    </xf>
    <xf numFmtId="1" fontId="28" fillId="0" borderId="25" xfId="28" applyNumberFormat="1" applyFont="1" applyFill="1" applyBorder="1" applyAlignment="1" applyProtection="1">
      <alignment horizontal="center" vertical="center"/>
    </xf>
    <xf numFmtId="4" fontId="28" fillId="0" borderId="13" xfId="28" applyNumberFormat="1" applyFont="1" applyFill="1" applyBorder="1" applyAlignment="1" applyProtection="1"/>
    <xf numFmtId="4" fontId="28" fillId="0" borderId="11" xfId="28" applyNumberFormat="1" applyFont="1" applyFill="1" applyBorder="1" applyAlignment="1" applyProtection="1"/>
    <xf numFmtId="0" fontId="23" fillId="24" borderId="48" xfId="28" applyNumberFormat="1" applyFont="1" applyFill="1" applyBorder="1" applyAlignment="1" applyProtection="1">
      <alignment horizontal="center" vertical="center"/>
    </xf>
    <xf numFmtId="1" fontId="19" fillId="24" borderId="48" xfId="28" applyNumberFormat="1" applyFont="1" applyFill="1" applyBorder="1" applyAlignment="1" applyProtection="1">
      <alignment horizontal="center" vertical="center"/>
    </xf>
    <xf numFmtId="4" fontId="28" fillId="0" borderId="49" xfId="28" applyNumberFormat="1" applyFont="1" applyFill="1" applyBorder="1" applyAlignment="1" applyProtection="1">
      <alignment horizontal="right" vertical="center" wrapText="1"/>
    </xf>
    <xf numFmtId="3" fontId="19" fillId="0" borderId="53" xfId="28" applyNumberFormat="1" applyFont="1" applyFill="1" applyBorder="1" applyAlignment="1" applyProtection="1">
      <alignment horizontal="left" vertical="center" wrapText="1"/>
    </xf>
    <xf numFmtId="4" fontId="23" fillId="0" borderId="25" xfId="28" applyNumberFormat="1" applyFont="1" applyFill="1" applyBorder="1" applyAlignment="1" applyProtection="1">
      <alignment horizontal="right" vertical="center"/>
    </xf>
    <xf numFmtId="4" fontId="19" fillId="0" borderId="25" xfId="28" applyNumberFormat="1" applyFont="1" applyFill="1" applyBorder="1" applyAlignment="1" applyProtection="1">
      <alignment horizontal="right" vertical="center"/>
    </xf>
    <xf numFmtId="4" fontId="23" fillId="0" borderId="54" xfId="28" applyNumberFormat="1" applyFont="1" applyFill="1" applyBorder="1" applyAlignment="1" applyProtection="1">
      <alignment horizontal="right" vertical="center"/>
    </xf>
    <xf numFmtId="1" fontId="19" fillId="0" borderId="11" xfId="28" applyNumberFormat="1" applyFont="1" applyFill="1" applyBorder="1" applyAlignment="1" applyProtection="1">
      <alignment horizontal="center"/>
    </xf>
    <xf numFmtId="3" fontId="19" fillId="0" borderId="15" xfId="28" applyNumberFormat="1" applyFont="1" applyFill="1" applyBorder="1" applyAlignment="1" applyProtection="1">
      <alignment horizontal="left" vertical="center"/>
    </xf>
    <xf numFmtId="3" fontId="23" fillId="0" borderId="11" xfId="28" applyNumberFormat="1" applyFont="1" applyFill="1" applyBorder="1" applyAlignment="1" applyProtection="1">
      <alignment horizontal="left" vertical="center"/>
    </xf>
    <xf numFmtId="3" fontId="19" fillId="0" borderId="13" xfId="28" applyNumberFormat="1" applyFont="1" applyFill="1" applyBorder="1" applyAlignment="1" applyProtection="1">
      <alignment horizontal="left" vertical="center"/>
    </xf>
    <xf numFmtId="0" fontId="32" fillId="0" borderId="55" xfId="0" applyFont="1" applyBorder="1" applyAlignment="1">
      <alignment horizontal="left" vertical="center" wrapText="1"/>
    </xf>
    <xf numFmtId="0" fontId="30" fillId="0" borderId="25" xfId="0" applyFont="1" applyBorder="1" applyAlignment="1">
      <alignment horizontal="left" vertical="center"/>
    </xf>
    <xf numFmtId="3" fontId="19" fillId="0" borderId="11" xfId="28" applyNumberFormat="1" applyFont="1" applyFill="1" applyBorder="1" applyAlignment="1" applyProtection="1">
      <alignment horizontal="left" vertical="center"/>
    </xf>
    <xf numFmtId="3" fontId="27" fillId="0" borderId="13" xfId="28" applyNumberFormat="1" applyFont="1" applyFill="1" applyBorder="1" applyAlignment="1" applyProtection="1">
      <alignment horizontal="left" vertical="center"/>
    </xf>
    <xf numFmtId="0" fontId="30" fillId="0" borderId="41" xfId="0" applyFont="1" applyBorder="1" applyAlignment="1">
      <alignment horizontal="left" vertical="center"/>
    </xf>
    <xf numFmtId="0" fontId="30" fillId="0" borderId="56" xfId="0" applyFont="1" applyBorder="1" applyAlignment="1">
      <alignment horizontal="left" vertical="center"/>
    </xf>
    <xf numFmtId="3" fontId="19" fillId="0" borderId="46" xfId="28" applyNumberFormat="1" applyFont="1" applyFill="1" applyBorder="1" applyAlignment="1" applyProtection="1">
      <alignment horizontal="left" vertical="center" wrapText="1"/>
    </xf>
    <xf numFmtId="49" fontId="23" fillId="0" borderId="25" xfId="28" applyNumberFormat="1" applyFont="1" applyFill="1" applyBorder="1" applyAlignment="1" applyProtection="1">
      <alignment horizontal="center" vertical="center"/>
    </xf>
    <xf numFmtId="1" fontId="23" fillId="0" borderId="25" xfId="28" applyNumberFormat="1" applyFont="1" applyFill="1" applyBorder="1" applyAlignment="1" applyProtection="1">
      <alignment horizontal="center" vertical="center"/>
    </xf>
    <xf numFmtId="3" fontId="23" fillId="0" borderId="25" xfId="28" applyNumberFormat="1" applyFont="1" applyFill="1" applyBorder="1" applyAlignment="1" applyProtection="1">
      <alignment horizontal="left" vertical="center" wrapText="1"/>
    </xf>
    <xf numFmtId="3" fontId="19" fillId="0" borderId="25" xfId="28" applyNumberFormat="1" applyFont="1" applyFill="1" applyBorder="1" applyAlignment="1" applyProtection="1">
      <alignment horizontal="left" vertical="center" wrapText="1"/>
    </xf>
    <xf numFmtId="4" fontId="28" fillId="0" borderId="25" xfId="28" applyNumberFormat="1" applyFont="1" applyFill="1" applyBorder="1" applyAlignment="1" applyProtection="1">
      <alignment horizontal="right" vertical="center"/>
    </xf>
    <xf numFmtId="0" fontId="23" fillId="0" borderId="25" xfId="28" applyNumberFormat="1" applyFont="1" applyFill="1" applyBorder="1" applyAlignment="1" applyProtection="1">
      <alignment horizontal="center" vertical="center"/>
    </xf>
    <xf numFmtId="49" fontId="19" fillId="0" borderId="52" xfId="28" applyNumberFormat="1" applyFont="1" applyFill="1" applyBorder="1" applyAlignment="1" applyProtection="1">
      <alignment horizontal="center"/>
    </xf>
    <xf numFmtId="4" fontId="19" fillId="0" borderId="12" xfId="28" applyNumberFormat="1" applyFont="1" applyFill="1" applyBorder="1" applyAlignment="1" applyProtection="1"/>
    <xf numFmtId="0" fontId="32" fillId="0" borderId="25" xfId="0" applyFont="1" applyBorder="1" applyAlignment="1">
      <alignment horizontal="left" vertical="center"/>
    </xf>
    <xf numFmtId="0" fontId="31" fillId="0" borderId="25" xfId="0" applyFont="1" applyBorder="1" applyAlignment="1">
      <alignment horizontal="left" vertical="center"/>
    </xf>
    <xf numFmtId="1" fontId="19" fillId="0" borderId="52" xfId="28" applyNumberFormat="1" applyFont="1" applyFill="1" applyBorder="1" applyAlignment="1" applyProtection="1">
      <alignment horizontal="center" vertical="center"/>
    </xf>
    <xf numFmtId="1" fontId="19" fillId="0" borderId="13" xfId="28" applyNumberFormat="1" applyFont="1" applyFill="1" applyBorder="1" applyAlignment="1" applyProtection="1">
      <alignment horizontal="center" vertical="center" wrapText="1"/>
    </xf>
    <xf numFmtId="1" fontId="28" fillId="24" borderId="57" xfId="28" applyNumberFormat="1" applyFont="1" applyFill="1" applyBorder="1" applyAlignment="1" applyProtection="1">
      <alignment horizontal="center" vertical="center"/>
    </xf>
    <xf numFmtId="4" fontId="28" fillId="24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/>
    </xf>
    <xf numFmtId="4" fontId="27" fillId="24" borderId="47" xfId="28" applyNumberFormat="1" applyFont="1" applyFill="1" applyBorder="1" applyAlignment="1" applyProtection="1">
      <alignment horizontal="right" vertical="center"/>
    </xf>
    <xf numFmtId="0" fontId="23" fillId="0" borderId="25" xfId="28" applyNumberFormat="1" applyFont="1" applyFill="1" applyBorder="1" applyAlignment="1" applyProtection="1">
      <alignment horizontal="center" vertical="center" wrapText="1"/>
    </xf>
    <xf numFmtId="0" fontId="23" fillId="0" borderId="34" xfId="28" applyNumberFormat="1" applyFont="1" applyFill="1" applyBorder="1" applyAlignment="1" applyProtection="1">
      <alignment horizontal="center" vertical="center" wrapText="1"/>
    </xf>
    <xf numFmtId="49" fontId="19" fillId="0" borderId="34" xfId="28" applyNumberFormat="1" applyFont="1" applyFill="1" applyBorder="1" applyAlignment="1" applyProtection="1">
      <alignment horizontal="center"/>
    </xf>
    <xf numFmtId="3" fontId="19" fillId="0" borderId="21" xfId="28" applyNumberFormat="1" applyFont="1" applyFill="1" applyBorder="1" applyAlignment="1" applyProtection="1">
      <alignment horizontal="left" vertical="center"/>
    </xf>
    <xf numFmtId="3" fontId="19" fillId="0" borderId="21" xfId="28" applyNumberFormat="1" applyFont="1" applyFill="1" applyBorder="1" applyAlignment="1" applyProtection="1">
      <alignment horizontal="left" vertical="center" wrapText="1"/>
    </xf>
    <xf numFmtId="4" fontId="19" fillId="0" borderId="25" xfId="28" applyNumberFormat="1" applyFont="1" applyFill="1" applyBorder="1" applyAlignment="1" applyProtection="1"/>
    <xf numFmtId="1" fontId="19" fillId="0" borderId="58" xfId="28" applyNumberFormat="1" applyFont="1" applyFill="1" applyBorder="1" applyAlignment="1" applyProtection="1">
      <alignment horizontal="center"/>
    </xf>
    <xf numFmtId="4" fontId="28" fillId="0" borderId="20" xfId="28" applyNumberFormat="1" applyFont="1" applyFill="1" applyBorder="1" applyAlignment="1" applyProtection="1"/>
    <xf numFmtId="0" fontId="19" fillId="0" borderId="59" xfId="28" applyNumberFormat="1" applyFont="1" applyFill="1" applyBorder="1" applyAlignment="1" applyProtection="1"/>
    <xf numFmtId="0" fontId="23" fillId="0" borderId="60" xfId="28" applyNumberFormat="1" applyFont="1" applyFill="1" applyBorder="1" applyAlignment="1" applyProtection="1">
      <alignment horizontal="center" vertical="center"/>
    </xf>
    <xf numFmtId="10" fontId="23" fillId="0" borderId="61" xfId="28" applyNumberFormat="1" applyFont="1" applyFill="1" applyBorder="1" applyAlignment="1" applyProtection="1">
      <alignment horizontal="center" vertical="center" wrapText="1"/>
    </xf>
    <xf numFmtId="0" fontId="23" fillId="0" borderId="62" xfId="28" applyNumberFormat="1" applyFont="1" applyFill="1" applyBorder="1" applyAlignment="1" applyProtection="1">
      <alignment horizontal="center" vertical="center"/>
    </xf>
    <xf numFmtId="10" fontId="19" fillId="0" borderId="63" xfId="28" applyNumberFormat="1" applyFont="1" applyFill="1" applyBorder="1" applyAlignment="1" applyProtection="1">
      <alignment horizontal="center" vertical="center" wrapText="1"/>
    </xf>
    <xf numFmtId="0" fontId="23" fillId="0" borderId="64" xfId="28" applyNumberFormat="1" applyFont="1" applyFill="1" applyBorder="1" applyAlignment="1" applyProtection="1">
      <alignment horizontal="center" vertical="center"/>
    </xf>
    <xf numFmtId="10" fontId="23" fillId="0" borderId="63" xfId="28" applyNumberFormat="1" applyFont="1" applyFill="1" applyBorder="1" applyAlignment="1" applyProtection="1">
      <alignment horizontal="center" vertical="center" wrapText="1"/>
    </xf>
    <xf numFmtId="10" fontId="28" fillId="0" borderId="63" xfId="28" applyNumberFormat="1" applyFont="1" applyFill="1" applyBorder="1" applyAlignment="1" applyProtection="1">
      <alignment horizontal="center" vertical="center" wrapText="1"/>
    </xf>
    <xf numFmtId="10" fontId="19" fillId="0" borderId="61" xfId="28" applyNumberFormat="1" applyFont="1" applyFill="1" applyBorder="1" applyAlignment="1" applyProtection="1">
      <alignment horizontal="center" vertical="center" wrapText="1"/>
    </xf>
    <xf numFmtId="0" fontId="23" fillId="0" borderId="65" xfId="28" applyNumberFormat="1" applyFont="1" applyFill="1" applyBorder="1" applyAlignment="1" applyProtection="1">
      <alignment horizontal="center" vertical="center"/>
    </xf>
    <xf numFmtId="10" fontId="23" fillId="0" borderId="68" xfId="28" applyNumberFormat="1" applyFont="1" applyFill="1" applyBorder="1" applyAlignment="1" applyProtection="1">
      <alignment horizontal="center" vertical="center" wrapText="1"/>
    </xf>
    <xf numFmtId="10" fontId="28" fillId="0" borderId="68" xfId="28" applyNumberFormat="1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10" fontId="27" fillId="0" borderId="61" xfId="28" applyNumberFormat="1" applyFont="1" applyFill="1" applyBorder="1" applyAlignment="1" applyProtection="1">
      <alignment horizontal="center" vertical="center" wrapText="1"/>
    </xf>
    <xf numFmtId="0" fontId="19" fillId="0" borderId="62" xfId="28" applyNumberFormat="1" applyFont="1" applyFill="1" applyBorder="1" applyAlignment="1" applyProtection="1">
      <alignment horizontal="center"/>
    </xf>
    <xf numFmtId="10" fontId="19" fillId="0" borderId="71" xfId="28" applyNumberFormat="1" applyFont="1" applyFill="1" applyBorder="1" applyAlignment="1" applyProtection="1">
      <alignment horizontal="center" vertical="center" wrapText="1"/>
    </xf>
    <xf numFmtId="0" fontId="23" fillId="0" borderId="73" xfId="28" applyNumberFormat="1" applyFont="1" applyFill="1" applyBorder="1" applyAlignment="1" applyProtection="1">
      <alignment horizontal="center" vertical="center"/>
    </xf>
    <xf numFmtId="0" fontId="19" fillId="0" borderId="62" xfId="28" applyNumberFormat="1" applyFont="1" applyFill="1" applyBorder="1" applyAlignment="1" applyProtection="1">
      <alignment horizontal="center" vertical="center"/>
    </xf>
    <xf numFmtId="10" fontId="19" fillId="0" borderId="74" xfId="28" applyNumberFormat="1" applyFont="1" applyFill="1" applyBorder="1" applyAlignment="1" applyProtection="1">
      <alignment horizontal="center" vertical="center" wrapText="1"/>
    </xf>
    <xf numFmtId="10" fontId="28" fillId="0" borderId="61" xfId="28" applyNumberFormat="1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23" fillId="0" borderId="75" xfId="28" applyNumberFormat="1" applyFont="1" applyFill="1" applyBorder="1" applyAlignment="1" applyProtection="1">
      <alignment horizontal="center" vertical="center"/>
    </xf>
    <xf numFmtId="10" fontId="19" fillId="0" borderId="76" xfId="28" applyNumberFormat="1" applyFont="1" applyFill="1" applyBorder="1" applyAlignment="1" applyProtection="1">
      <alignment horizontal="center" vertical="center" wrapText="1"/>
    </xf>
    <xf numFmtId="10" fontId="23" fillId="0" borderId="72" xfId="28" applyNumberFormat="1" applyFont="1" applyFill="1" applyBorder="1" applyAlignment="1" applyProtection="1">
      <alignment horizontal="center" vertical="center" wrapText="1"/>
    </xf>
    <xf numFmtId="10" fontId="19" fillId="0" borderId="77" xfId="28" applyNumberFormat="1" applyFont="1" applyFill="1" applyBorder="1" applyAlignment="1" applyProtection="1">
      <alignment horizontal="center" vertical="center" wrapText="1"/>
    </xf>
    <xf numFmtId="0" fontId="19" fillId="0" borderId="60" xfId="28" applyNumberFormat="1" applyFont="1" applyFill="1" applyBorder="1" applyAlignment="1" applyProtection="1">
      <alignment horizontal="center"/>
    </xf>
    <xf numFmtId="10" fontId="23" fillId="0" borderId="68" xfId="28" applyNumberFormat="1" applyFont="1" applyFill="1" applyBorder="1" applyAlignment="1" applyProtection="1">
      <alignment horizontal="center"/>
    </xf>
    <xf numFmtId="10" fontId="19" fillId="0" borderId="61" xfId="28" applyNumberFormat="1" applyFont="1" applyFill="1" applyBorder="1" applyAlignment="1" applyProtection="1">
      <alignment horizontal="center"/>
    </xf>
    <xf numFmtId="0" fontId="23" fillId="0" borderId="78" xfId="28" applyNumberFormat="1" applyFont="1" applyFill="1" applyBorder="1" applyAlignment="1" applyProtection="1">
      <alignment horizontal="center" vertical="center"/>
    </xf>
    <xf numFmtId="10" fontId="19" fillId="0" borderId="79" xfId="28" applyNumberFormat="1" applyFont="1" applyFill="1" applyBorder="1" applyAlignment="1" applyProtection="1">
      <alignment horizontal="center" vertical="center" wrapText="1"/>
    </xf>
    <xf numFmtId="3" fontId="19" fillId="0" borderId="80" xfId="28" applyNumberFormat="1" applyFont="1" applyFill="1" applyBorder="1" applyAlignment="1" applyProtection="1">
      <alignment horizontal="left" vertical="center" wrapText="1"/>
    </xf>
    <xf numFmtId="10" fontId="27" fillId="0" borderId="81" xfId="28" applyNumberFormat="1" applyFont="1" applyFill="1" applyBorder="1" applyAlignment="1" applyProtection="1">
      <alignment horizontal="center" vertical="center" wrapText="1"/>
    </xf>
    <xf numFmtId="3" fontId="19" fillId="0" borderId="66" xfId="28" applyNumberFormat="1" applyFont="1" applyFill="1" applyBorder="1" applyAlignment="1" applyProtection="1">
      <alignment horizontal="left" vertical="center" wrapText="1"/>
    </xf>
    <xf numFmtId="10" fontId="28" fillId="0" borderId="83" xfId="28" applyNumberFormat="1" applyFont="1" applyFill="1" applyBorder="1" applyAlignment="1" applyProtection="1">
      <alignment horizontal="center" vertical="center" wrapText="1"/>
    </xf>
    <xf numFmtId="0" fontId="19" fillId="0" borderId="73" xfId="28" applyNumberFormat="1" applyFont="1" applyFill="1" applyBorder="1" applyAlignment="1" applyProtection="1">
      <alignment horizontal="center"/>
    </xf>
    <xf numFmtId="10" fontId="23" fillId="0" borderId="61" xfId="28" applyNumberFormat="1" applyFont="1" applyFill="1" applyBorder="1" applyAlignment="1" applyProtection="1">
      <alignment horizontal="center"/>
    </xf>
    <xf numFmtId="0" fontId="32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 wrapText="1"/>
    </xf>
    <xf numFmtId="0" fontId="19" fillId="24" borderId="60" xfId="28" applyNumberFormat="1" applyFont="1" applyFill="1" applyBorder="1" applyAlignment="1" applyProtection="1">
      <alignment horizontal="center"/>
    </xf>
    <xf numFmtId="0" fontId="23" fillId="24" borderId="62" xfId="28" applyNumberFormat="1" applyFont="1" applyFill="1" applyBorder="1" applyAlignment="1" applyProtection="1">
      <alignment horizontal="center" vertical="center"/>
    </xf>
    <xf numFmtId="10" fontId="23" fillId="24" borderId="72" xfId="28" applyNumberFormat="1" applyFont="1" applyFill="1" applyBorder="1" applyAlignment="1" applyProtection="1">
      <alignment horizontal="center" vertical="center" wrapText="1"/>
    </xf>
    <xf numFmtId="0" fontId="23" fillId="24" borderId="85" xfId="28" applyNumberFormat="1" applyFont="1" applyFill="1" applyBorder="1" applyAlignment="1" applyProtection="1">
      <alignment horizontal="center" vertical="center"/>
    </xf>
    <xf numFmtId="10" fontId="19" fillId="24" borderId="74" xfId="28" applyNumberFormat="1" applyFont="1" applyFill="1" applyBorder="1" applyAlignment="1" applyProtection="1">
      <alignment horizontal="center" vertical="center" wrapText="1"/>
    </xf>
    <xf numFmtId="0" fontId="23" fillId="24" borderId="82" xfId="28" applyNumberFormat="1" applyFont="1" applyFill="1" applyBorder="1" applyAlignment="1" applyProtection="1">
      <alignment horizontal="center" vertical="center"/>
    </xf>
    <xf numFmtId="10" fontId="27" fillId="24" borderId="86" xfId="28" applyNumberFormat="1" applyFont="1" applyFill="1" applyBorder="1" applyAlignment="1" applyProtection="1">
      <alignment horizontal="center" vertical="center" wrapText="1"/>
    </xf>
    <xf numFmtId="10" fontId="19" fillId="24" borderId="86" xfId="28" applyNumberFormat="1" applyFont="1" applyFill="1" applyBorder="1" applyAlignment="1" applyProtection="1">
      <alignment horizontal="center" vertical="center" wrapText="1"/>
    </xf>
    <xf numFmtId="0" fontId="23" fillId="24" borderId="87" xfId="28" applyNumberFormat="1" applyFont="1" applyFill="1" applyBorder="1" applyAlignment="1" applyProtection="1">
      <alignment horizontal="center" vertical="center"/>
    </xf>
    <xf numFmtId="0" fontId="23" fillId="0" borderId="73" xfId="28" applyNumberFormat="1" applyFont="1" applyFill="1" applyBorder="1" applyAlignment="1" applyProtection="1">
      <alignment horizontal="center"/>
    </xf>
    <xf numFmtId="0" fontId="23" fillId="0" borderId="82" xfId="28" applyNumberFormat="1" applyFont="1" applyFill="1" applyBorder="1" applyAlignment="1" applyProtection="1">
      <alignment horizontal="center"/>
    </xf>
    <xf numFmtId="10" fontId="19" fillId="0" borderId="86" xfId="28" applyNumberFormat="1" applyFont="1" applyFill="1" applyBorder="1" applyAlignment="1" applyProtection="1">
      <alignment horizontal="center" vertical="center" wrapText="1"/>
    </xf>
    <xf numFmtId="0" fontId="23" fillId="0" borderId="50" xfId="28" applyNumberFormat="1" applyFont="1" applyFill="1" applyBorder="1" applyAlignment="1" applyProtection="1">
      <alignment horizontal="center" vertical="center"/>
    </xf>
    <xf numFmtId="10" fontId="28" fillId="0" borderId="84" xfId="28" applyNumberFormat="1" applyFont="1" applyFill="1" applyBorder="1" applyAlignment="1" applyProtection="1">
      <alignment horizontal="center" vertical="center" wrapText="1"/>
    </xf>
    <xf numFmtId="10" fontId="28" fillId="0" borderId="68" xfId="28" applyNumberFormat="1" applyFont="1" applyFill="1" applyBorder="1" applyAlignment="1" applyProtection="1">
      <alignment horizontal="center"/>
    </xf>
    <xf numFmtId="4" fontId="23" fillId="20" borderId="89" xfId="28" applyNumberFormat="1" applyFont="1" applyFill="1" applyBorder="1" applyAlignment="1" applyProtection="1">
      <alignment horizontal="right" vertical="center"/>
    </xf>
    <xf numFmtId="10" fontId="23" fillId="20" borderId="91" xfId="28" applyNumberFormat="1" applyFont="1" applyFill="1" applyBorder="1" applyAlignment="1" applyProtection="1">
      <alignment horizontal="center" vertical="center" wrapText="1"/>
    </xf>
    <xf numFmtId="3" fontId="23" fillId="0" borderId="58" xfId="28" applyNumberFormat="1" applyFont="1" applyFill="1" applyBorder="1" applyAlignment="1" applyProtection="1">
      <alignment horizontal="left" vertical="center" wrapText="1"/>
    </xf>
    <xf numFmtId="0" fontId="23" fillId="25" borderId="25" xfId="28" applyNumberFormat="1" applyFont="1" applyFill="1" applyBorder="1" applyAlignment="1" applyProtection="1">
      <alignment horizontal="center" vertical="center"/>
    </xf>
    <xf numFmtId="1" fontId="23" fillId="25" borderId="54" xfId="28" applyNumberFormat="1" applyFont="1" applyFill="1" applyBorder="1" applyAlignment="1" applyProtection="1">
      <alignment horizontal="center" vertical="center"/>
    </xf>
    <xf numFmtId="3" fontId="23" fillId="25" borderId="54" xfId="28" applyNumberFormat="1" applyFont="1" applyFill="1" applyBorder="1" applyAlignment="1" applyProtection="1">
      <alignment horizontal="left" vertical="center" wrapText="1"/>
    </xf>
    <xf numFmtId="4" fontId="27" fillId="25" borderId="54" xfId="28" applyNumberFormat="1" applyFont="1" applyFill="1" applyBorder="1" applyAlignment="1" applyProtection="1">
      <alignment horizontal="right" vertical="center"/>
    </xf>
    <xf numFmtId="49" fontId="23" fillId="25" borderId="54" xfId="28" applyNumberFormat="1" applyFont="1" applyFill="1" applyBorder="1" applyAlignment="1" applyProtection="1">
      <alignment horizontal="center" vertical="center"/>
    </xf>
    <xf numFmtId="1" fontId="28" fillId="25" borderId="25" xfId="28" applyNumberFormat="1" applyFont="1" applyFill="1" applyBorder="1" applyAlignment="1" applyProtection="1">
      <alignment horizontal="center" vertical="center"/>
    </xf>
    <xf numFmtId="4" fontId="28" fillId="25" borderId="25" xfId="28" applyNumberFormat="1" applyFont="1" applyFill="1" applyBorder="1" applyAlignment="1" applyProtection="1">
      <alignment horizontal="right" vertical="center"/>
    </xf>
    <xf numFmtId="1" fontId="23" fillId="0" borderId="52" xfId="28" applyNumberFormat="1" applyFont="1" applyFill="1" applyBorder="1" applyAlignment="1" applyProtection="1">
      <alignment horizontal="center" vertical="center"/>
    </xf>
    <xf numFmtId="4" fontId="23" fillId="0" borderId="12" xfId="28" applyNumberFormat="1" applyFont="1" applyFill="1" applyBorder="1" applyAlignment="1" applyProtection="1">
      <alignment horizontal="right" vertical="center"/>
    </xf>
    <xf numFmtId="3" fontId="19" fillId="0" borderId="25" xfId="28" applyNumberFormat="1" applyFont="1" applyFill="1" applyBorder="1" applyAlignment="1" applyProtection="1">
      <alignment horizontal="left" vertical="center"/>
    </xf>
    <xf numFmtId="4" fontId="27" fillId="0" borderId="12" xfId="28" applyNumberFormat="1" applyFont="1" applyFill="1" applyBorder="1" applyAlignment="1" applyProtection="1">
      <alignment horizontal="right" vertical="center"/>
    </xf>
    <xf numFmtId="4" fontId="28" fillId="0" borderId="12" xfId="28" applyNumberFormat="1" applyFont="1" applyFill="1" applyBorder="1" applyAlignment="1" applyProtection="1">
      <alignment horizontal="right" vertical="center"/>
    </xf>
    <xf numFmtId="0" fontId="19" fillId="0" borderId="25" xfId="28" applyNumberFormat="1" applyFont="1" applyFill="1" applyBorder="1" applyAlignment="1" applyProtection="1">
      <alignment horizontal="center" vertical="center" wrapText="1"/>
    </xf>
    <xf numFmtId="0" fontId="27" fillId="0" borderId="25" xfId="28" applyNumberFormat="1" applyFont="1" applyFill="1" applyBorder="1" applyAlignment="1" applyProtection="1">
      <alignment horizontal="center" vertical="center" wrapText="1"/>
    </xf>
    <xf numFmtId="3" fontId="27" fillId="0" borderId="25" xfId="28" applyNumberFormat="1" applyFont="1" applyFill="1" applyBorder="1" applyAlignment="1" applyProtection="1">
      <alignment horizontal="left" vertical="center"/>
    </xf>
    <xf numFmtId="4" fontId="27" fillId="0" borderId="25" xfId="28" applyNumberFormat="1" applyFont="1" applyFill="1" applyBorder="1" applyAlignment="1" applyProtection="1">
      <alignment horizontal="right" vertical="center"/>
    </xf>
    <xf numFmtId="4" fontId="23" fillId="0" borderId="20" xfId="28" applyNumberFormat="1" applyFont="1" applyFill="1" applyBorder="1" applyAlignment="1" applyProtection="1">
      <alignment horizontal="right" vertical="center"/>
    </xf>
    <xf numFmtId="0" fontId="19" fillId="0" borderId="20" xfId="28" applyNumberFormat="1" applyFont="1" applyFill="1" applyBorder="1" applyAlignment="1" applyProtection="1">
      <alignment horizontal="center" vertical="center"/>
    </xf>
    <xf numFmtId="0" fontId="19" fillId="0" borderId="25" xfId="28" applyNumberFormat="1" applyFont="1" applyFill="1" applyBorder="1" applyAlignment="1" applyProtection="1">
      <alignment horizontal="center" vertical="center"/>
    </xf>
    <xf numFmtId="0" fontId="31" fillId="0" borderId="25" xfId="0" applyFont="1" applyBorder="1" applyAlignment="1">
      <alignment horizontal="left" vertical="center" wrapText="1"/>
    </xf>
    <xf numFmtId="1" fontId="19" fillId="0" borderId="16" xfId="28" applyNumberFormat="1" applyFont="1" applyFill="1" applyBorder="1" applyAlignment="1" applyProtection="1">
      <alignment horizontal="center" vertical="center"/>
    </xf>
    <xf numFmtId="1" fontId="19" fillId="0" borderId="12" xfId="28" applyNumberFormat="1" applyFont="1" applyFill="1" applyBorder="1" applyAlignment="1" applyProtection="1">
      <alignment horizontal="center" vertical="center"/>
    </xf>
    <xf numFmtId="3" fontId="19" fillId="0" borderId="52" xfId="28" applyNumberFormat="1" applyFont="1" applyFill="1" applyBorder="1" applyAlignment="1" applyProtection="1">
      <alignment horizontal="left" vertical="center" wrapText="1"/>
    </xf>
    <xf numFmtId="10" fontId="23" fillId="0" borderId="74" xfId="28" applyNumberFormat="1" applyFont="1" applyFill="1" applyBorder="1" applyAlignment="1" applyProtection="1">
      <alignment horizontal="center" vertical="center" wrapText="1"/>
    </xf>
    <xf numFmtId="0" fontId="27" fillId="0" borderId="44" xfId="28" applyNumberFormat="1" applyFont="1" applyFill="1" applyBorder="1" applyAlignment="1" applyProtection="1">
      <alignment horizontal="center" vertical="center" wrapText="1"/>
    </xf>
    <xf numFmtId="4" fontId="28" fillId="0" borderId="11" xfId="28" applyNumberFormat="1" applyFont="1" applyFill="1" applyBorder="1" applyAlignment="1" applyProtection="1">
      <alignment horizontal="right" vertical="center"/>
    </xf>
    <xf numFmtId="3" fontId="19" fillId="0" borderId="12" xfId="28" applyNumberFormat="1" applyFont="1" applyFill="1" applyBorder="1" applyAlignment="1" applyProtection="1">
      <alignment horizontal="left" vertical="center" wrapText="1"/>
    </xf>
    <xf numFmtId="0" fontId="23" fillId="0" borderId="21" xfId="28" applyNumberFormat="1" applyFont="1" applyFill="1" applyBorder="1" applyAlignment="1" applyProtection="1">
      <alignment horizontal="center" vertical="center" wrapText="1"/>
    </xf>
    <xf numFmtId="3" fontId="23" fillId="0" borderId="34" xfId="28" applyNumberFormat="1" applyFont="1" applyFill="1" applyBorder="1" applyAlignment="1" applyProtection="1">
      <alignment horizontal="center"/>
    </xf>
    <xf numFmtId="3" fontId="23" fillId="0" borderId="14" xfId="28" applyNumberFormat="1" applyFont="1" applyFill="1" applyBorder="1" applyAlignment="1" applyProtection="1">
      <alignment horizontal="left" vertical="center"/>
    </xf>
    <xf numFmtId="0" fontId="19" fillId="0" borderId="20" xfId="28" applyNumberFormat="1" applyFont="1" applyFill="1" applyBorder="1" applyAlignment="1" applyProtection="1">
      <alignment horizontal="center" vertical="center" wrapText="1"/>
    </xf>
    <xf numFmtId="0" fontId="28" fillId="0" borderId="25" xfId="28" applyNumberFormat="1" applyFont="1" applyFill="1" applyBorder="1" applyAlignment="1" applyProtection="1">
      <alignment horizontal="center"/>
    </xf>
    <xf numFmtId="4" fontId="28" fillId="0" borderId="12" xfId="28" applyNumberFormat="1" applyFont="1" applyFill="1" applyBorder="1" applyAlignment="1" applyProtection="1"/>
    <xf numFmtId="10" fontId="28" fillId="0" borderId="61" xfId="28" applyNumberFormat="1" applyFont="1" applyFill="1" applyBorder="1" applyAlignment="1" applyProtection="1">
      <alignment horizontal="center"/>
    </xf>
    <xf numFmtId="10" fontId="27" fillId="0" borderId="61" xfId="28" applyNumberFormat="1" applyFont="1" applyFill="1" applyBorder="1" applyAlignment="1" applyProtection="1">
      <alignment horizontal="center"/>
    </xf>
    <xf numFmtId="3" fontId="23" fillId="0" borderId="15" xfId="28" applyNumberFormat="1" applyFont="1" applyFill="1" applyBorder="1" applyAlignment="1" applyProtection="1">
      <alignment horizontal="left" vertical="center" wrapText="1"/>
    </xf>
    <xf numFmtId="0" fontId="27" fillId="0" borderId="25" xfId="28" applyNumberFormat="1" applyFont="1" applyFill="1" applyBorder="1" applyAlignment="1" applyProtection="1">
      <alignment horizontal="center" vertical="center"/>
    </xf>
    <xf numFmtId="0" fontId="19" fillId="0" borderId="34" xfId="28" applyNumberFormat="1" applyFont="1" applyFill="1" applyBorder="1" applyAlignment="1" applyProtection="1">
      <alignment horizontal="center" vertical="center"/>
    </xf>
    <xf numFmtId="1" fontId="19" fillId="0" borderId="14" xfId="28" applyNumberFormat="1" applyFont="1" applyFill="1" applyBorder="1" applyAlignment="1" applyProtection="1">
      <alignment horizontal="center" vertical="center"/>
    </xf>
    <xf numFmtId="0" fontId="23" fillId="24" borderId="60" xfId="28" applyNumberFormat="1" applyFont="1" applyFill="1" applyBorder="1" applyAlignment="1" applyProtection="1">
      <alignment horizontal="center" vertical="center"/>
    </xf>
    <xf numFmtId="0" fontId="23" fillId="24" borderId="20" xfId="28" applyNumberFormat="1" applyFont="1" applyFill="1" applyBorder="1" applyAlignment="1" applyProtection="1">
      <alignment horizontal="center" vertical="center"/>
    </xf>
    <xf numFmtId="1" fontId="23" fillId="24" borderId="11" xfId="28" applyNumberFormat="1" applyFont="1" applyFill="1" applyBorder="1" applyAlignment="1" applyProtection="1">
      <alignment horizontal="center" vertical="center"/>
    </xf>
    <xf numFmtId="3" fontId="23" fillId="24" borderId="11" xfId="28" applyNumberFormat="1" applyFont="1" applyFill="1" applyBorder="1" applyAlignment="1" applyProtection="1">
      <alignment horizontal="left" vertical="center" wrapText="1"/>
    </xf>
    <xf numFmtId="3" fontId="27" fillId="0" borderId="22" xfId="28" applyNumberFormat="1" applyFont="1" applyFill="1" applyBorder="1" applyAlignment="1" applyProtection="1">
      <alignment horizontal="left" vertical="center" wrapText="1"/>
    </xf>
    <xf numFmtId="0" fontId="23" fillId="24" borderId="94" xfId="28" applyNumberFormat="1" applyFont="1" applyFill="1" applyBorder="1" applyAlignment="1" applyProtection="1">
      <alignment horizontal="center" vertical="center"/>
    </xf>
    <xf numFmtId="1" fontId="19" fillId="0" borderId="12" xfId="28" applyNumberFormat="1" applyFont="1" applyFill="1" applyBorder="1" applyAlignment="1" applyProtection="1">
      <alignment horizontal="center"/>
    </xf>
    <xf numFmtId="3" fontId="23" fillId="0" borderId="20" xfId="28" applyNumberFormat="1" applyFont="1" applyFill="1" applyBorder="1" applyAlignment="1" applyProtection="1">
      <alignment horizontal="center"/>
    </xf>
    <xf numFmtId="3" fontId="23" fillId="0" borderId="95" xfId="28" applyNumberFormat="1" applyFont="1" applyFill="1" applyBorder="1" applyAlignment="1" applyProtection="1">
      <alignment horizontal="left" vertical="center" wrapText="1"/>
    </xf>
    <xf numFmtId="10" fontId="19" fillId="0" borderId="68" xfId="28" applyNumberFormat="1" applyFont="1" applyFill="1" applyBorder="1" applyAlignment="1" applyProtection="1">
      <alignment horizontal="center"/>
    </xf>
    <xf numFmtId="4" fontId="23" fillId="0" borderId="25" xfId="28" applyNumberFormat="1" applyFont="1" applyFill="1" applyBorder="1" applyAlignment="1" applyProtection="1"/>
    <xf numFmtId="49" fontId="23" fillId="0" borderId="14" xfId="28" applyNumberFormat="1" applyFont="1" applyFill="1" applyBorder="1" applyAlignment="1" applyProtection="1">
      <alignment horizontal="center"/>
    </xf>
    <xf numFmtId="49" fontId="19" fillId="0" borderId="96" xfId="28" applyNumberFormat="1" applyFont="1" applyFill="1" applyBorder="1" applyAlignment="1" applyProtection="1">
      <alignment horizontal="center"/>
    </xf>
    <xf numFmtId="3" fontId="23" fillId="0" borderId="52" xfId="28" applyNumberFormat="1" applyFont="1" applyFill="1" applyBorder="1" applyAlignment="1" applyProtection="1">
      <alignment horizontal="left" vertical="center"/>
    </xf>
    <xf numFmtId="4" fontId="28" fillId="0" borderId="25" xfId="28" applyNumberFormat="1" applyFont="1" applyFill="1" applyBorder="1" applyAlignment="1" applyProtection="1"/>
    <xf numFmtId="0" fontId="30" fillId="0" borderId="0" xfId="0" applyFont="1" applyBorder="1" applyAlignment="1">
      <alignment horizontal="left" vertical="center" wrapText="1"/>
    </xf>
    <xf numFmtId="0" fontId="31" fillId="0" borderId="34" xfId="0" applyFont="1" applyBorder="1" applyAlignment="1">
      <alignment horizontal="left" vertical="center"/>
    </xf>
    <xf numFmtId="4" fontId="23" fillId="0" borderId="15" xfId="28" applyNumberFormat="1" applyFont="1" applyFill="1" applyBorder="1" applyAlignment="1" applyProtection="1">
      <alignment horizontal="right" vertical="center"/>
    </xf>
    <xf numFmtId="4" fontId="28" fillId="0" borderId="34" xfId="28" applyNumberFormat="1" applyFont="1" applyFill="1" applyBorder="1" applyAlignment="1" applyProtection="1">
      <alignment horizontal="right" vertical="center"/>
    </xf>
    <xf numFmtId="3" fontId="27" fillId="0" borderId="25" xfId="28" applyNumberFormat="1" applyFont="1" applyFill="1" applyBorder="1" applyAlignment="1" applyProtection="1">
      <alignment horizontal="left" vertical="center" wrapText="1"/>
    </xf>
    <xf numFmtId="4" fontId="28" fillId="0" borderId="16" xfId="28" applyNumberFormat="1" applyFont="1" applyFill="1" applyBorder="1" applyAlignment="1" applyProtection="1"/>
    <xf numFmtId="0" fontId="23" fillId="25" borderId="92" xfId="28" applyNumberFormat="1" applyFont="1" applyFill="1" applyBorder="1" applyAlignment="1" applyProtection="1">
      <alignment horizontal="center" vertical="center"/>
    </xf>
    <xf numFmtId="0" fontId="23" fillId="25" borderId="37" xfId="28" applyNumberFormat="1" applyFont="1" applyFill="1" applyBorder="1" applyAlignment="1" applyProtection="1">
      <alignment horizontal="center" vertical="center"/>
    </xf>
    <xf numFmtId="1" fontId="23" fillId="25" borderId="29" xfId="28" applyNumberFormat="1" applyFont="1" applyFill="1" applyBorder="1" applyAlignment="1" applyProtection="1">
      <alignment horizontal="center" vertical="center"/>
    </xf>
    <xf numFmtId="3" fontId="23" fillId="25" borderId="30" xfId="28" applyNumberFormat="1" applyFont="1" applyFill="1" applyBorder="1" applyAlignment="1" applyProtection="1">
      <alignment horizontal="left" vertical="center" wrapText="1"/>
    </xf>
    <xf numFmtId="0" fontId="23" fillId="25" borderId="66" xfId="28" applyNumberFormat="1" applyFont="1" applyFill="1" applyBorder="1" applyAlignment="1" applyProtection="1">
      <alignment horizontal="center" vertical="center"/>
    </xf>
    <xf numFmtId="0" fontId="23" fillId="25" borderId="19" xfId="28" applyNumberFormat="1" applyFont="1" applyFill="1" applyBorder="1" applyAlignment="1" applyProtection="1">
      <alignment horizontal="center" vertical="center"/>
    </xf>
    <xf numFmtId="1" fontId="23" fillId="25" borderId="10" xfId="28" applyNumberFormat="1" applyFont="1" applyFill="1" applyBorder="1" applyAlignment="1" applyProtection="1">
      <alignment horizontal="center" vertical="center"/>
    </xf>
    <xf numFmtId="3" fontId="23" fillId="25" borderId="19" xfId="28" applyNumberFormat="1" applyFont="1" applyFill="1" applyBorder="1" applyAlignment="1" applyProtection="1">
      <alignment horizontal="left" vertical="center" wrapText="1"/>
    </xf>
    <xf numFmtId="4" fontId="23" fillId="25" borderId="19" xfId="28" applyNumberFormat="1" applyFont="1" applyFill="1" applyBorder="1" applyAlignment="1" applyProtection="1">
      <alignment horizontal="right" vertical="center"/>
    </xf>
    <xf numFmtId="10" fontId="23" fillId="25" borderId="67" xfId="28" applyNumberFormat="1" applyFont="1" applyFill="1" applyBorder="1" applyAlignment="1" applyProtection="1">
      <alignment horizontal="center" vertical="center" wrapText="1"/>
    </xf>
    <xf numFmtId="0" fontId="23" fillId="25" borderId="69" xfId="28" applyNumberFormat="1" applyFont="1" applyFill="1" applyBorder="1" applyAlignment="1" applyProtection="1">
      <alignment horizontal="center" vertical="center"/>
    </xf>
    <xf numFmtId="0" fontId="23" fillId="25" borderId="10" xfId="28" applyNumberFormat="1" applyFont="1" applyFill="1" applyBorder="1" applyAlignment="1" applyProtection="1">
      <alignment horizontal="center" vertical="center"/>
    </xf>
    <xf numFmtId="3" fontId="23" fillId="25" borderId="10" xfId="28" applyNumberFormat="1" applyFont="1" applyFill="1" applyBorder="1" applyAlignment="1" applyProtection="1">
      <alignment horizontal="left" vertical="center" wrapText="1"/>
    </xf>
    <xf numFmtId="4" fontId="23" fillId="25" borderId="10" xfId="28" applyNumberFormat="1" applyFont="1" applyFill="1" applyBorder="1" applyAlignment="1" applyProtection="1">
      <alignment horizontal="right" vertical="center"/>
    </xf>
    <xf numFmtId="10" fontId="23" fillId="25" borderId="70" xfId="28" applyNumberFormat="1" applyFont="1" applyFill="1" applyBorder="1" applyAlignment="1" applyProtection="1">
      <alignment horizontal="center" vertical="center" wrapText="1"/>
    </xf>
    <xf numFmtId="0" fontId="23" fillId="25" borderId="28" xfId="28" applyNumberFormat="1" applyFont="1" applyFill="1" applyBorder="1" applyAlignment="1" applyProtection="1">
      <alignment horizontal="center" vertical="center"/>
    </xf>
    <xf numFmtId="0" fontId="23" fillId="25" borderId="30" xfId="28" applyNumberFormat="1" applyFont="1" applyFill="1" applyBorder="1" applyAlignment="1" applyProtection="1">
      <alignment horizontal="center" vertical="center"/>
    </xf>
    <xf numFmtId="1" fontId="23" fillId="25" borderId="30" xfId="28" applyNumberFormat="1" applyFont="1" applyFill="1" applyBorder="1" applyAlignment="1" applyProtection="1">
      <alignment horizontal="center" vertical="center"/>
    </xf>
    <xf numFmtId="4" fontId="23" fillId="25" borderId="30" xfId="28" applyNumberFormat="1" applyFont="1" applyFill="1" applyBorder="1" applyAlignment="1" applyProtection="1">
      <alignment horizontal="right" vertical="center"/>
    </xf>
    <xf numFmtId="10" fontId="23" fillId="25" borderId="31" xfId="28" applyNumberFormat="1" applyFont="1" applyFill="1" applyBorder="1" applyAlignment="1" applyProtection="1">
      <alignment horizontal="center" vertical="center" wrapText="1"/>
    </xf>
    <xf numFmtId="0" fontId="23" fillId="26" borderId="28" xfId="28" applyNumberFormat="1" applyFont="1" applyFill="1" applyBorder="1" applyAlignment="1" applyProtection="1">
      <alignment horizontal="center" vertical="center"/>
    </xf>
    <xf numFmtId="0" fontId="23" fillId="26" borderId="36" xfId="28" applyNumberFormat="1" applyFont="1" applyFill="1" applyBorder="1" applyAlignment="1" applyProtection="1">
      <alignment horizontal="center" vertical="center"/>
    </xf>
    <xf numFmtId="1" fontId="19" fillId="26" borderId="37" xfId="28" applyNumberFormat="1" applyFont="1" applyFill="1" applyBorder="1" applyAlignment="1" applyProtection="1">
      <alignment horizontal="center" vertical="center"/>
    </xf>
    <xf numFmtId="3" fontId="27" fillId="26" borderId="37" xfId="28" applyNumberFormat="1" applyFont="1" applyFill="1" applyBorder="1" applyAlignment="1" applyProtection="1">
      <alignment horizontal="left" vertical="center" wrapText="1"/>
    </xf>
    <xf numFmtId="4" fontId="27" fillId="26" borderId="37" xfId="28" applyNumberFormat="1" applyFont="1" applyFill="1" applyBorder="1" applyAlignment="1" applyProtection="1">
      <alignment horizontal="right" vertical="center"/>
    </xf>
    <xf numFmtId="10" fontId="27" fillId="26" borderId="31" xfId="28" applyNumberFormat="1" applyFont="1" applyFill="1" applyBorder="1" applyAlignment="1" applyProtection="1">
      <alignment horizontal="center" vertical="center" wrapText="1"/>
    </xf>
    <xf numFmtId="0" fontId="27" fillId="25" borderId="69" xfId="28" applyNumberFormat="1" applyFont="1" applyFill="1" applyBorder="1" applyAlignment="1" applyProtection="1">
      <alignment horizontal="center" vertical="center"/>
    </xf>
    <xf numFmtId="0" fontId="19" fillId="25" borderId="10" xfId="28" applyNumberFormat="1" applyFont="1" applyFill="1" applyBorder="1" applyAlignment="1" applyProtection="1">
      <alignment horizontal="center" vertical="center" wrapText="1"/>
    </xf>
    <xf numFmtId="1" fontId="19" fillId="25" borderId="10" xfId="28" applyNumberFormat="1" applyFont="1" applyFill="1" applyBorder="1" applyAlignment="1" applyProtection="1">
      <alignment horizontal="center" vertical="center"/>
    </xf>
    <xf numFmtId="10" fontId="27" fillId="25" borderId="70" xfId="28" applyNumberFormat="1" applyFont="1" applyFill="1" applyBorder="1" applyAlignment="1" applyProtection="1">
      <alignment horizontal="center" vertical="center" wrapText="1"/>
    </xf>
    <xf numFmtId="0" fontId="23" fillId="25" borderId="69" xfId="28" applyNumberFormat="1" applyFont="1" applyFill="1" applyBorder="1" applyAlignment="1" applyProtection="1">
      <alignment horizontal="center"/>
    </xf>
    <xf numFmtId="0" fontId="23" fillId="25" borderId="19" xfId="28" applyNumberFormat="1" applyFont="1" applyFill="1" applyBorder="1" applyAlignment="1" applyProtection="1">
      <alignment horizontal="center"/>
    </xf>
    <xf numFmtId="0" fontId="23" fillId="25" borderId="19" xfId="28" applyNumberFormat="1" applyFont="1" applyFill="1" applyBorder="1" applyAlignment="1" applyProtection="1">
      <alignment horizontal="left" vertical="center"/>
    </xf>
    <xf numFmtId="4" fontId="23" fillId="25" borderId="19" xfId="28" applyNumberFormat="1" applyFont="1" applyFill="1" applyBorder="1" applyAlignment="1" applyProtection="1">
      <alignment horizontal="right"/>
    </xf>
    <xf numFmtId="10" fontId="23" fillId="25" borderId="67" xfId="28" applyNumberFormat="1" applyFont="1" applyFill="1" applyBorder="1" applyAlignment="1" applyProtection="1">
      <alignment horizontal="center"/>
    </xf>
    <xf numFmtId="0" fontId="23" fillId="25" borderId="19" xfId="28" applyNumberFormat="1" applyFont="1" applyFill="1" applyBorder="1" applyAlignment="1" applyProtection="1">
      <alignment horizontal="center" vertical="center" wrapText="1"/>
    </xf>
    <xf numFmtId="3" fontId="23" fillId="25" borderId="45" xfId="28" applyNumberFormat="1" applyFont="1" applyFill="1" applyBorder="1" applyAlignment="1" applyProtection="1">
      <alignment horizontal="left" vertical="center" wrapText="1"/>
    </xf>
    <xf numFmtId="0" fontId="23" fillId="25" borderId="29" xfId="28" applyNumberFormat="1" applyFont="1" applyFill="1" applyBorder="1" applyAlignment="1" applyProtection="1">
      <alignment horizontal="center" vertical="center"/>
    </xf>
    <xf numFmtId="10" fontId="23" fillId="25" borderId="35" xfId="28" applyNumberFormat="1" applyFont="1" applyFill="1" applyBorder="1" applyAlignment="1" applyProtection="1">
      <alignment horizontal="center" vertical="center" wrapText="1"/>
    </xf>
    <xf numFmtId="0" fontId="23" fillId="24" borderId="47" xfId="28" applyNumberFormat="1" applyFont="1" applyFill="1" applyBorder="1" applyAlignment="1" applyProtection="1">
      <alignment horizontal="center" vertical="center"/>
    </xf>
    <xf numFmtId="1" fontId="23" fillId="24" borderId="54" xfId="28" applyNumberFormat="1" applyFont="1" applyFill="1" applyBorder="1" applyAlignment="1" applyProtection="1">
      <alignment horizontal="center" vertical="center"/>
    </xf>
    <xf numFmtId="3" fontId="23" fillId="25" borderId="36" xfId="28" applyNumberFormat="1" applyFont="1" applyFill="1" applyBorder="1" applyAlignment="1" applyProtection="1">
      <alignment horizontal="left" vertical="center" wrapText="1"/>
    </xf>
    <xf numFmtId="4" fontId="23" fillId="25" borderId="29" xfId="28" applyNumberFormat="1" applyFont="1" applyFill="1" applyBorder="1" applyAlignment="1" applyProtection="1">
      <alignment horizontal="right" vertical="center"/>
    </xf>
    <xf numFmtId="0" fontId="23" fillId="25" borderId="88" xfId="28" applyNumberFormat="1" applyFont="1" applyFill="1" applyBorder="1" applyAlignment="1" applyProtection="1">
      <alignment horizontal="center" vertical="center"/>
    </xf>
    <xf numFmtId="0" fontId="23" fillId="25" borderId="38" xfId="28" applyNumberFormat="1" applyFont="1" applyFill="1" applyBorder="1" applyAlignment="1" applyProtection="1">
      <alignment horizontal="center" vertical="center"/>
    </xf>
    <xf numFmtId="1" fontId="23" fillId="25" borderId="38" xfId="28" applyNumberFormat="1" applyFont="1" applyFill="1" applyBorder="1" applyAlignment="1" applyProtection="1">
      <alignment horizontal="center" vertical="center"/>
    </xf>
    <xf numFmtId="3" fontId="23" fillId="25" borderId="38" xfId="28" applyNumberFormat="1" applyFont="1" applyFill="1" applyBorder="1" applyAlignment="1" applyProtection="1">
      <alignment horizontal="left" vertical="center" wrapText="1"/>
    </xf>
    <xf numFmtId="4" fontId="23" fillId="25" borderId="39" xfId="28" applyNumberFormat="1" applyFont="1" applyFill="1" applyBorder="1" applyAlignment="1" applyProtection="1">
      <alignment horizontal="right" vertical="center"/>
    </xf>
    <xf numFmtId="4" fontId="23" fillId="25" borderId="23" xfId="28" applyNumberFormat="1" applyFont="1" applyFill="1" applyBorder="1" applyAlignment="1" applyProtection="1">
      <alignment horizontal="right" vertical="center"/>
    </xf>
    <xf numFmtId="0" fontId="23" fillId="25" borderId="37" xfId="28" applyNumberFormat="1" applyFont="1" applyFill="1" applyBorder="1" applyAlignment="1" applyProtection="1">
      <alignment horizontal="center" vertical="center" wrapText="1"/>
    </xf>
    <xf numFmtId="1" fontId="23" fillId="25" borderId="37" xfId="28" applyNumberFormat="1" applyFont="1" applyFill="1" applyBorder="1" applyAlignment="1" applyProtection="1">
      <alignment horizontal="center" vertical="center"/>
    </xf>
    <xf numFmtId="3" fontId="23" fillId="25" borderId="29" xfId="28" applyNumberFormat="1" applyFont="1" applyFill="1" applyBorder="1" applyAlignment="1" applyProtection="1">
      <alignment horizontal="left" vertical="center" wrapText="1"/>
    </xf>
    <xf numFmtId="0" fontId="23" fillId="25" borderId="29" xfId="28" applyNumberFormat="1" applyFont="1" applyFill="1" applyBorder="1" applyAlignment="1" applyProtection="1">
      <alignment horizontal="center" vertical="center" wrapText="1"/>
    </xf>
    <xf numFmtId="0" fontId="19" fillId="27" borderId="0" xfId="28" applyNumberFormat="1" applyFont="1" applyFill="1" applyBorder="1" applyAlignment="1" applyProtection="1">
      <alignment horizontal="center" vertical="center" wrapText="1"/>
    </xf>
    <xf numFmtId="0" fontId="23" fillId="20" borderId="92" xfId="28" applyNumberFormat="1" applyFont="1" applyFill="1" applyBorder="1" applyAlignment="1" applyProtection="1">
      <alignment horizontal="center" vertical="center"/>
    </xf>
    <xf numFmtId="0" fontId="23" fillId="20" borderId="37" xfId="28" applyNumberFormat="1" applyFont="1" applyFill="1" applyBorder="1" applyAlignment="1" applyProtection="1">
      <alignment horizontal="center" vertical="center"/>
    </xf>
    <xf numFmtId="3" fontId="23" fillId="20" borderId="37" xfId="28" applyNumberFormat="1" applyFont="1" applyFill="1" applyBorder="1" applyAlignment="1" applyProtection="1">
      <alignment horizontal="center" vertical="center"/>
    </xf>
    <xf numFmtId="4" fontId="23" fillId="20" borderId="37" xfId="28" applyNumberFormat="1" applyFont="1" applyFill="1" applyBorder="1" applyAlignment="1" applyProtection="1">
      <alignment horizontal="center" vertical="center"/>
    </xf>
    <xf numFmtId="0" fontId="23" fillId="20" borderId="99" xfId="28" applyNumberFormat="1" applyFont="1" applyFill="1" applyBorder="1" applyAlignment="1" applyProtection="1">
      <alignment horizontal="center" vertical="center" wrapText="1"/>
    </xf>
    <xf numFmtId="4" fontId="27" fillId="25" borderId="100" xfId="28" applyNumberFormat="1" applyFont="1" applyFill="1" applyBorder="1" applyAlignment="1" applyProtection="1">
      <alignment horizontal="right" vertical="center"/>
    </xf>
    <xf numFmtId="4" fontId="27" fillId="25" borderId="37" xfId="28" applyNumberFormat="1" applyFont="1" applyFill="1" applyBorder="1" applyAlignment="1" applyProtection="1">
      <alignment horizontal="right" vertical="center"/>
    </xf>
    <xf numFmtId="10" fontId="23" fillId="25" borderId="99" xfId="28" applyNumberFormat="1" applyFont="1" applyFill="1" applyBorder="1" applyAlignment="1" applyProtection="1">
      <alignment horizontal="center" vertical="center" wrapText="1"/>
    </xf>
    <xf numFmtId="0" fontId="20" fillId="0" borderId="25" xfId="28" applyNumberFormat="1" applyFont="1" applyFill="1" applyBorder="1" applyAlignment="1" applyProtection="1">
      <alignment horizontal="center" vertical="center" wrapText="1"/>
    </xf>
    <xf numFmtId="4" fontId="19" fillId="0" borderId="25" xfId="28" applyNumberFormat="1" applyFont="1" applyFill="1" applyBorder="1" applyAlignment="1" applyProtection="1">
      <alignment vertical="center"/>
    </xf>
    <xf numFmtId="0" fontId="32" fillId="0" borderId="25" xfId="0" applyFont="1" applyBorder="1" applyAlignment="1">
      <alignment horizontal="left" vertical="center" wrapText="1"/>
    </xf>
    <xf numFmtId="3" fontId="19" fillId="0" borderId="25" xfId="28" applyNumberFormat="1" applyFont="1" applyFill="1" applyBorder="1" applyAlignment="1" applyProtection="1">
      <alignment horizontal="center"/>
    </xf>
    <xf numFmtId="0" fontId="23" fillId="0" borderId="54" xfId="28" applyNumberFormat="1" applyFont="1" applyFill="1" applyBorder="1" applyAlignment="1" applyProtection="1">
      <alignment horizontal="center" vertical="center"/>
    </xf>
    <xf numFmtId="1" fontId="19" fillId="0" borderId="54" xfId="28" applyNumberFormat="1" applyFont="1" applyFill="1" applyBorder="1" applyAlignment="1" applyProtection="1">
      <alignment horizontal="center" vertical="center"/>
    </xf>
    <xf numFmtId="0" fontId="33" fillId="0" borderId="54" xfId="0" applyFont="1" applyBorder="1" applyAlignment="1">
      <alignment horizontal="left" vertical="center"/>
    </xf>
    <xf numFmtId="4" fontId="27" fillId="0" borderId="54" xfId="28" applyNumberFormat="1" applyFont="1" applyFill="1" applyBorder="1" applyAlignment="1" applyProtection="1">
      <alignment horizontal="right" vertical="center"/>
    </xf>
    <xf numFmtId="3" fontId="23" fillId="25" borderId="37" xfId="28" applyNumberFormat="1" applyFont="1" applyFill="1" applyBorder="1" applyAlignment="1" applyProtection="1">
      <alignment horizontal="left" vertical="center" wrapText="1"/>
    </xf>
    <xf numFmtId="4" fontId="23" fillId="25" borderId="37" xfId="28" applyNumberFormat="1" applyFont="1" applyFill="1" applyBorder="1" applyAlignment="1" applyProtection="1">
      <alignment horizontal="right" vertical="center"/>
    </xf>
    <xf numFmtId="0" fontId="25" fillId="0" borderId="34" xfId="28" applyNumberFormat="1" applyFont="1" applyFill="1" applyBorder="1" applyAlignment="1" applyProtection="1">
      <alignment horizontal="left" vertical="center" wrapText="1"/>
    </xf>
    <xf numFmtId="1" fontId="19" fillId="0" borderId="34" xfId="28" applyNumberFormat="1" applyFont="1" applyFill="1" applyBorder="1" applyAlignment="1" applyProtection="1">
      <alignment horizontal="center" vertical="center"/>
    </xf>
    <xf numFmtId="3" fontId="19" fillId="0" borderId="34" xfId="28" applyNumberFormat="1" applyFont="1" applyFill="1" applyBorder="1" applyAlignment="1" applyProtection="1">
      <alignment horizontal="left" vertical="center"/>
    </xf>
    <xf numFmtId="4" fontId="19" fillId="0" borderId="34" xfId="28" applyNumberFormat="1" applyFont="1" applyFill="1" applyBorder="1" applyAlignment="1" applyProtection="1">
      <alignment horizontal="right" vertical="center"/>
    </xf>
    <xf numFmtId="1" fontId="23" fillId="0" borderId="54" xfId="28" applyNumberFormat="1" applyFont="1" applyFill="1" applyBorder="1" applyAlignment="1" applyProtection="1">
      <alignment horizontal="center" vertical="center"/>
    </xf>
    <xf numFmtId="3" fontId="23" fillId="0" borderId="54" xfId="28" applyNumberFormat="1" applyFont="1" applyFill="1" applyBorder="1" applyAlignment="1" applyProtection="1">
      <alignment horizontal="left" vertical="center" wrapText="1"/>
    </xf>
    <xf numFmtId="0" fontId="20" fillId="0" borderId="34" xfId="28" applyNumberFormat="1" applyFont="1" applyFill="1" applyBorder="1" applyAlignment="1" applyProtection="1">
      <alignment horizontal="center" vertical="center" wrapText="1"/>
    </xf>
    <xf numFmtId="0" fontId="23" fillId="0" borderId="54" xfId="28" applyNumberFormat="1" applyFont="1" applyFill="1" applyBorder="1" applyAlignment="1" applyProtection="1">
      <alignment horizontal="center" vertical="center" wrapText="1"/>
    </xf>
    <xf numFmtId="3" fontId="23" fillId="0" borderId="54" xfId="28" applyNumberFormat="1" applyFont="1" applyFill="1" applyBorder="1" applyAlignment="1" applyProtection="1">
      <alignment horizontal="center"/>
    </xf>
    <xf numFmtId="3" fontId="23" fillId="0" borderId="54" xfId="28" applyNumberFormat="1" applyFont="1" applyFill="1" applyBorder="1" applyAlignment="1" applyProtection="1">
      <alignment horizontal="left" vertical="center"/>
    </xf>
    <xf numFmtId="4" fontId="23" fillId="0" borderId="54" xfId="28" applyNumberFormat="1" applyFont="1" applyFill="1" applyBorder="1" applyAlignment="1" applyProtection="1"/>
    <xf numFmtId="3" fontId="19" fillId="0" borderId="54" xfId="28" applyNumberFormat="1" applyFont="1" applyFill="1" applyBorder="1" applyAlignment="1" applyProtection="1">
      <alignment horizontal="center"/>
    </xf>
    <xf numFmtId="0" fontId="30" fillId="0" borderId="54" xfId="0" applyFont="1" applyBorder="1" applyAlignment="1">
      <alignment horizontal="left" vertical="center"/>
    </xf>
    <xf numFmtId="1" fontId="19" fillId="0" borderId="34" xfId="28" applyNumberFormat="1" applyFont="1" applyFill="1" applyBorder="1" applyAlignment="1" applyProtection="1">
      <alignment horizontal="center"/>
    </xf>
    <xf numFmtId="4" fontId="28" fillId="0" borderId="34" xfId="28" applyNumberFormat="1" applyFont="1" applyFill="1" applyBorder="1" applyAlignment="1" applyProtection="1"/>
    <xf numFmtId="4" fontId="27" fillId="29" borderId="37" xfId="28" applyNumberFormat="1" applyFont="1" applyFill="1" applyBorder="1" applyAlignment="1" applyProtection="1"/>
    <xf numFmtId="10" fontId="27" fillId="29" borderId="99" xfId="43" applyNumberFormat="1" applyFont="1" applyFill="1" applyBorder="1" applyAlignment="1" applyProtection="1">
      <alignment horizontal="center"/>
    </xf>
    <xf numFmtId="0" fontId="19" fillId="0" borderId="34" xfId="28" applyNumberFormat="1" applyFont="1" applyFill="1" applyBorder="1" applyAlignment="1" applyProtection="1">
      <alignment horizontal="center" vertical="center" wrapText="1"/>
    </xf>
    <xf numFmtId="3" fontId="28" fillId="0" borderId="25" xfId="28" applyNumberFormat="1" applyFont="1" applyFill="1" applyBorder="1" applyAlignment="1" applyProtection="1">
      <alignment horizontal="left" vertical="center" wrapText="1"/>
    </xf>
    <xf numFmtId="0" fontId="23" fillId="25" borderId="104" xfId="28" applyNumberFormat="1" applyFont="1" applyFill="1" applyBorder="1" applyAlignment="1" applyProtection="1">
      <alignment horizontal="center" vertical="center"/>
    </xf>
    <xf numFmtId="0" fontId="23" fillId="25" borderId="82" xfId="28" applyNumberFormat="1" applyFont="1" applyFill="1" applyBorder="1" applyAlignment="1" applyProtection="1">
      <alignment horizontal="center" vertical="center"/>
    </xf>
    <xf numFmtId="0" fontId="19" fillId="0" borderId="82" xfId="28" applyNumberFormat="1" applyFont="1" applyFill="1" applyBorder="1" applyAlignment="1" applyProtection="1">
      <alignment horizontal="center"/>
    </xf>
    <xf numFmtId="10" fontId="27" fillId="0" borderId="86" xfId="28" applyNumberFormat="1" applyFont="1" applyFill="1" applyBorder="1" applyAlignment="1" applyProtection="1">
      <alignment horizontal="center" vertical="center" wrapText="1"/>
    </xf>
    <xf numFmtId="0" fontId="19" fillId="0" borderId="87" xfId="28" applyNumberFormat="1" applyFont="1" applyFill="1" applyBorder="1" applyAlignment="1" applyProtection="1">
      <alignment horizontal="center"/>
    </xf>
    <xf numFmtId="10" fontId="19" fillId="0" borderId="106" xfId="28" applyNumberFormat="1" applyFont="1" applyFill="1" applyBorder="1" applyAlignment="1" applyProtection="1">
      <alignment horizontal="center" vertical="center" wrapText="1"/>
    </xf>
    <xf numFmtId="10" fontId="28" fillId="0" borderId="86" xfId="28" applyNumberFormat="1" applyFont="1" applyFill="1" applyBorder="1" applyAlignment="1" applyProtection="1">
      <alignment horizontal="center" vertical="center" wrapText="1"/>
    </xf>
    <xf numFmtId="0" fontId="23" fillId="0" borderId="82" xfId="28" applyNumberFormat="1" applyFont="1" applyFill="1" applyBorder="1" applyAlignment="1" applyProtection="1">
      <alignment horizontal="center" vertical="center"/>
    </xf>
    <xf numFmtId="0" fontId="23" fillId="0" borderId="87" xfId="28" applyNumberFormat="1" applyFont="1" applyFill="1" applyBorder="1" applyAlignment="1" applyProtection="1">
      <alignment horizontal="center" vertical="center"/>
    </xf>
    <xf numFmtId="10" fontId="23" fillId="0" borderId="86" xfId="28" applyNumberFormat="1" applyFont="1" applyFill="1" applyBorder="1" applyAlignment="1" applyProtection="1">
      <alignment horizontal="center"/>
    </xf>
    <xf numFmtId="10" fontId="23" fillId="0" borderId="86" xfId="28" applyNumberFormat="1" applyFont="1" applyFill="1" applyBorder="1" applyAlignment="1" applyProtection="1">
      <alignment horizontal="center" vertical="center" wrapText="1"/>
    </xf>
    <xf numFmtId="10" fontId="27" fillId="0" borderId="106" xfId="28" applyNumberFormat="1" applyFont="1" applyFill="1" applyBorder="1" applyAlignment="1" applyProtection="1">
      <alignment horizontal="center" vertical="center" wrapText="1"/>
    </xf>
    <xf numFmtId="10" fontId="28" fillId="0" borderId="106" xfId="28" applyNumberFormat="1" applyFont="1" applyFill="1" applyBorder="1" applyAlignment="1" applyProtection="1">
      <alignment horizontal="center" vertical="center" wrapText="1"/>
    </xf>
    <xf numFmtId="0" fontId="23" fillId="0" borderId="104" xfId="28" applyNumberFormat="1" applyFont="1" applyFill="1" applyBorder="1" applyAlignment="1" applyProtection="1">
      <alignment horizontal="center" vertical="center"/>
    </xf>
    <xf numFmtId="10" fontId="19" fillId="0" borderId="105" xfId="28" applyNumberFormat="1" applyFont="1" applyFill="1" applyBorder="1" applyAlignment="1" applyProtection="1">
      <alignment horizontal="center" vertical="center" wrapText="1"/>
    </xf>
    <xf numFmtId="0" fontId="25" fillId="0" borderId="82" xfId="28" applyNumberFormat="1" applyFont="1" applyFill="1" applyBorder="1" applyAlignment="1" applyProtection="1">
      <alignment horizontal="center"/>
    </xf>
    <xf numFmtId="0" fontId="25" fillId="0" borderId="87" xfId="28" applyNumberFormat="1" applyFont="1" applyFill="1" applyBorder="1" applyAlignment="1" applyProtection="1">
      <alignment horizontal="center"/>
    </xf>
    <xf numFmtId="10" fontId="23" fillId="0" borderId="105" xfId="28" applyNumberFormat="1" applyFont="1" applyFill="1" applyBorder="1" applyAlignment="1" applyProtection="1">
      <alignment horizontal="center" vertical="center" wrapText="1"/>
    </xf>
    <xf numFmtId="10" fontId="23" fillId="0" borderId="105" xfId="28" applyNumberFormat="1" applyFont="1" applyFill="1" applyBorder="1" applyAlignment="1" applyProtection="1">
      <alignment horizontal="center" vertical="center"/>
    </xf>
    <xf numFmtId="10" fontId="28" fillId="0" borderId="86" xfId="28" applyNumberFormat="1" applyFont="1" applyFill="1" applyBorder="1" applyAlignment="1" applyProtection="1">
      <alignment horizontal="center" vertical="center"/>
    </xf>
    <xf numFmtId="0" fontId="19" fillId="0" borderId="104" xfId="28" applyNumberFormat="1" applyFont="1" applyFill="1" applyBorder="1" applyAlignment="1" applyProtection="1">
      <alignment horizontal="center"/>
    </xf>
    <xf numFmtId="0" fontId="20" fillId="0" borderId="82" xfId="28" applyNumberFormat="1" applyFont="1" applyFill="1" applyBorder="1" applyAlignment="1" applyProtection="1">
      <alignment horizontal="center"/>
    </xf>
    <xf numFmtId="0" fontId="20" fillId="0" borderId="87" xfId="28" applyNumberFormat="1" applyFont="1" applyFill="1" applyBorder="1" applyAlignment="1" applyProtection="1">
      <alignment horizontal="center"/>
    </xf>
    <xf numFmtId="0" fontId="20" fillId="0" borderId="104" xfId="28" applyNumberFormat="1" applyFont="1" applyFill="1" applyBorder="1" applyAlignment="1" applyProtection="1">
      <alignment horizontal="center"/>
    </xf>
    <xf numFmtId="10" fontId="23" fillId="0" borderId="105" xfId="28" applyNumberFormat="1" applyFont="1" applyFill="1" applyBorder="1" applyAlignment="1" applyProtection="1">
      <alignment horizontal="center"/>
    </xf>
    <xf numFmtId="10" fontId="19" fillId="0" borderId="86" xfId="28" applyNumberFormat="1" applyFont="1" applyFill="1" applyBorder="1" applyAlignment="1" applyProtection="1">
      <alignment horizontal="center"/>
    </xf>
    <xf numFmtId="10" fontId="28" fillId="0" borderId="106" xfId="28" applyNumberFormat="1" applyFont="1" applyFill="1" applyBorder="1" applyAlignment="1" applyProtection="1">
      <alignment horizontal="center"/>
    </xf>
    <xf numFmtId="4" fontId="27" fillId="29" borderId="51" xfId="28" applyNumberFormat="1" applyFont="1" applyFill="1" applyBorder="1" applyAlignment="1" applyProtection="1"/>
    <xf numFmtId="10" fontId="27" fillId="29" borderId="93" xfId="43" applyNumberFormat="1" applyFont="1" applyFill="1" applyBorder="1" applyAlignment="1" applyProtection="1">
      <alignment horizontal="center"/>
    </xf>
    <xf numFmtId="0" fontId="31" fillId="0" borderId="109" xfId="0" applyFont="1" applyBorder="1" applyAlignment="1">
      <alignment horizontal="left" vertical="center" wrapText="1"/>
    </xf>
    <xf numFmtId="0" fontId="27" fillId="0" borderId="54" xfId="28" applyNumberFormat="1" applyFont="1" applyFill="1" applyBorder="1" applyAlignment="1" applyProtection="1">
      <alignment horizontal="center" vertical="center"/>
    </xf>
    <xf numFmtId="10" fontId="27" fillId="0" borderId="105" xfId="28" applyNumberFormat="1" applyFont="1" applyFill="1" applyBorder="1" applyAlignment="1" applyProtection="1">
      <alignment horizontal="center" vertical="center" wrapText="1"/>
    </xf>
    <xf numFmtId="10" fontId="19" fillId="0" borderId="25" xfId="28" applyNumberFormat="1" applyFont="1" applyFill="1" applyBorder="1" applyAlignment="1" applyProtection="1">
      <alignment horizontal="center" vertical="center" wrapText="1"/>
    </xf>
    <xf numFmtId="3" fontId="19" fillId="0" borderId="58" xfId="28" applyNumberFormat="1" applyFont="1" applyFill="1" applyBorder="1" applyAlignment="1" applyProtection="1">
      <alignment horizontal="left" vertical="center" wrapText="1"/>
    </xf>
    <xf numFmtId="3" fontId="27" fillId="24" borderId="48" xfId="28" applyNumberFormat="1" applyFont="1" applyFill="1" applyBorder="1" applyAlignment="1" applyProtection="1">
      <alignment horizontal="left" vertical="center" wrapText="1"/>
    </xf>
    <xf numFmtId="3" fontId="27" fillId="24" borderId="57" xfId="28" applyNumberFormat="1" applyFont="1" applyFill="1" applyBorder="1" applyAlignment="1" applyProtection="1">
      <alignment horizontal="left" vertical="center" wrapText="1"/>
    </xf>
    <xf numFmtId="49" fontId="19" fillId="0" borderId="20" xfId="28" applyNumberFormat="1" applyFont="1" applyFill="1" applyBorder="1" applyAlignment="1" applyProtection="1">
      <alignment horizontal="center"/>
    </xf>
    <xf numFmtId="3" fontId="28" fillId="0" borderId="25" xfId="0" applyNumberFormat="1" applyFont="1" applyFill="1" applyBorder="1" applyAlignment="1" applyProtection="1">
      <alignment horizontal="left" vertical="center" wrapText="1"/>
    </xf>
    <xf numFmtId="49" fontId="28" fillId="0" borderId="110" xfId="28" applyNumberFormat="1" applyFont="1" applyFill="1" applyBorder="1" applyAlignment="1" applyProtection="1">
      <alignment horizontal="center" vertical="center"/>
    </xf>
    <xf numFmtId="10" fontId="28" fillId="0" borderId="86" xfId="28" applyNumberFormat="1" applyFont="1" applyFill="1" applyBorder="1" applyAlignment="1" applyProtection="1">
      <alignment horizontal="center"/>
    </xf>
    <xf numFmtId="0" fontId="23" fillId="0" borderId="85" xfId="28" applyNumberFormat="1" applyFont="1" applyFill="1" applyBorder="1" applyAlignment="1" applyProtection="1">
      <alignment horizontal="center"/>
    </xf>
    <xf numFmtId="0" fontId="23" fillId="0" borderId="22" xfId="28" applyNumberFormat="1" applyFont="1" applyFill="1" applyBorder="1" applyAlignment="1" applyProtection="1">
      <alignment horizontal="center" vertical="center" wrapText="1"/>
    </xf>
    <xf numFmtId="0" fontId="23" fillId="0" borderId="25" xfId="28" applyNumberFormat="1" applyFont="1" applyFill="1" applyBorder="1" applyAlignment="1" applyProtection="1">
      <alignment horizontal="center"/>
    </xf>
    <xf numFmtId="3" fontId="19" fillId="0" borderId="111" xfId="28" applyNumberFormat="1" applyFont="1" applyFill="1" applyBorder="1" applyAlignment="1" applyProtection="1">
      <alignment horizontal="left" vertical="center" wrapText="1"/>
    </xf>
    <xf numFmtId="4" fontId="19" fillId="0" borderId="27" xfId="28" applyNumberFormat="1" applyFont="1" applyFill="1" applyBorder="1" applyAlignment="1" applyProtection="1"/>
    <xf numFmtId="10" fontId="19" fillId="0" borderId="84" xfId="28" applyNumberFormat="1" applyFont="1" applyFill="1" applyBorder="1" applyAlignment="1" applyProtection="1">
      <alignment horizontal="center" vertical="center" wrapText="1"/>
    </xf>
    <xf numFmtId="0" fontId="23" fillId="0" borderId="34" xfId="28" applyNumberFormat="1" applyFont="1" applyFill="1" applyBorder="1" applyAlignment="1" applyProtection="1">
      <alignment horizontal="center"/>
    </xf>
    <xf numFmtId="10" fontId="19" fillId="0" borderId="34" xfId="28" applyNumberFormat="1" applyFont="1" applyFill="1" applyBorder="1" applyAlignment="1" applyProtection="1">
      <alignment horizontal="center" vertical="center" wrapText="1"/>
    </xf>
    <xf numFmtId="0" fontId="23" fillId="25" borderId="36" xfId="28" applyNumberFormat="1" applyFont="1" applyFill="1" applyBorder="1" applyAlignment="1" applyProtection="1">
      <alignment horizontal="center" vertical="center"/>
    </xf>
    <xf numFmtId="1" fontId="23" fillId="25" borderId="112" xfId="28" applyNumberFormat="1" applyFont="1" applyFill="1" applyBorder="1" applyAlignment="1" applyProtection="1">
      <alignment horizontal="center" vertical="center"/>
    </xf>
    <xf numFmtId="49" fontId="19" fillId="0" borderId="34" xfId="28" applyNumberFormat="1" applyFont="1" applyFill="1" applyBorder="1" applyAlignment="1" applyProtection="1">
      <alignment horizontal="center" vertical="center"/>
    </xf>
    <xf numFmtId="4" fontId="19" fillId="0" borderId="34" xfId="28" applyNumberFormat="1" applyFont="1" applyFill="1" applyBorder="1" applyAlignment="1" applyProtection="1">
      <alignment vertical="center"/>
    </xf>
    <xf numFmtId="1" fontId="23" fillId="0" borderId="15" xfId="28" applyNumberFormat="1" applyFont="1" applyFill="1" applyBorder="1" applyAlignment="1" applyProtection="1">
      <alignment horizontal="center" vertical="center"/>
    </xf>
    <xf numFmtId="10" fontId="28" fillId="0" borderId="25" xfId="28" applyNumberFormat="1" applyFont="1" applyFill="1" applyBorder="1" applyAlignment="1" applyProtection="1">
      <alignment horizontal="center" vertical="center" wrapText="1"/>
    </xf>
    <xf numFmtId="0" fontId="25" fillId="0" borderId="113" xfId="28" applyNumberFormat="1" applyFont="1" applyFill="1" applyBorder="1" applyAlignment="1" applyProtection="1">
      <alignment horizontal="center"/>
    </xf>
    <xf numFmtId="0" fontId="25" fillId="0" borderId="114" xfId="28" applyNumberFormat="1" applyFont="1" applyFill="1" applyBorder="1" applyAlignment="1" applyProtection="1">
      <alignment horizontal="left" vertical="center" wrapText="1"/>
    </xf>
    <xf numFmtId="1" fontId="19" fillId="0" borderId="114" xfId="28" applyNumberFormat="1" applyFont="1" applyFill="1" applyBorder="1" applyAlignment="1" applyProtection="1">
      <alignment horizontal="center" vertical="center"/>
    </xf>
    <xf numFmtId="4" fontId="19" fillId="0" borderId="114" xfId="28" applyNumberFormat="1" applyFont="1" applyFill="1" applyBorder="1" applyAlignment="1" applyProtection="1">
      <alignment horizontal="right" vertical="center"/>
    </xf>
    <xf numFmtId="10" fontId="19" fillId="0" borderId="115" xfId="28" applyNumberFormat="1" applyFont="1" applyFill="1" applyBorder="1" applyAlignment="1" applyProtection="1">
      <alignment horizontal="center" vertical="center" wrapText="1"/>
    </xf>
    <xf numFmtId="3" fontId="19" fillId="0" borderId="54" xfId="28" applyNumberFormat="1" applyFont="1" applyFill="1" applyBorder="1" applyAlignment="1" applyProtection="1">
      <alignment horizontal="left" vertical="center"/>
    </xf>
    <xf numFmtId="1" fontId="27" fillId="0" borderId="37" xfId="28" applyNumberFormat="1" applyFont="1" applyFill="1" applyBorder="1" applyAlignment="1" applyProtection="1">
      <alignment horizontal="center" vertical="center"/>
    </xf>
    <xf numFmtId="3" fontId="27" fillId="0" borderId="37" xfId="28" applyNumberFormat="1" applyFont="1" applyFill="1" applyBorder="1" applyAlignment="1" applyProtection="1">
      <alignment horizontal="left" vertical="center"/>
    </xf>
    <xf numFmtId="4" fontId="27" fillId="0" borderId="37" xfId="28" applyNumberFormat="1" applyFont="1" applyFill="1" applyBorder="1" applyAlignment="1" applyProtection="1">
      <alignment horizontal="right" vertical="center"/>
    </xf>
    <xf numFmtId="10" fontId="27" fillId="0" borderId="99" xfId="28" applyNumberFormat="1" applyFont="1" applyFill="1" applyBorder="1" applyAlignment="1" applyProtection="1">
      <alignment horizontal="center" vertical="center" wrapText="1"/>
    </xf>
    <xf numFmtId="0" fontId="35" fillId="0" borderId="92" xfId="28" applyNumberFormat="1" applyFont="1" applyFill="1" applyBorder="1" applyAlignment="1" applyProtection="1">
      <alignment horizontal="center" vertical="center"/>
    </xf>
    <xf numFmtId="0" fontId="35" fillId="0" borderId="37" xfId="28" applyNumberFormat="1" applyFont="1" applyFill="1" applyBorder="1" applyAlignment="1" applyProtection="1">
      <alignment horizontal="center" vertical="center" wrapText="1"/>
    </xf>
    <xf numFmtId="3" fontId="19" fillId="0" borderId="114" xfId="28" applyNumberFormat="1" applyFont="1" applyFill="1" applyBorder="1" applyAlignment="1" applyProtection="1">
      <alignment horizontal="left" vertical="center" wrapText="1"/>
    </xf>
    <xf numFmtId="0" fontId="25" fillId="0" borderId="104" xfId="28" applyNumberFormat="1" applyFont="1" applyFill="1" applyBorder="1" applyAlignment="1" applyProtection="1">
      <alignment horizontal="center"/>
    </xf>
    <xf numFmtId="0" fontId="25" fillId="0" borderId="54" xfId="28" applyNumberFormat="1" applyFont="1" applyFill="1" applyBorder="1" applyAlignment="1" applyProtection="1">
      <alignment horizontal="left" vertical="center" wrapText="1"/>
    </xf>
    <xf numFmtId="4" fontId="19" fillId="0" borderId="54" xfId="28" applyNumberFormat="1" applyFont="1" applyFill="1" applyBorder="1" applyAlignment="1" applyProtection="1">
      <alignment horizontal="right" vertical="center"/>
    </xf>
    <xf numFmtId="0" fontId="27" fillId="0" borderId="92" xfId="28" applyNumberFormat="1" applyFont="1" applyFill="1" applyBorder="1" applyAlignment="1" applyProtection="1">
      <alignment horizontal="center"/>
    </xf>
    <xf numFmtId="0" fontId="20" fillId="0" borderId="37" xfId="28" applyNumberFormat="1" applyFont="1" applyFill="1" applyBorder="1" applyAlignment="1" applyProtection="1">
      <alignment horizontal="center" vertical="center" wrapText="1"/>
    </xf>
    <xf numFmtId="1" fontId="19" fillId="0" borderId="37" xfId="28" applyNumberFormat="1" applyFont="1" applyFill="1" applyBorder="1" applyAlignment="1" applyProtection="1">
      <alignment horizontal="center" vertical="center"/>
    </xf>
    <xf numFmtId="0" fontId="20" fillId="0" borderId="34" xfId="28" applyNumberFormat="1" applyFont="1" applyFill="1" applyBorder="1" applyAlignment="1" applyProtection="1">
      <alignment horizontal="center"/>
    </xf>
    <xf numFmtId="0" fontId="20" fillId="0" borderId="54" xfId="28" applyNumberFormat="1" applyFont="1" applyFill="1" applyBorder="1" applyAlignment="1" applyProtection="1">
      <alignment horizontal="center"/>
    </xf>
    <xf numFmtId="3" fontId="23" fillId="0" borderId="116" xfId="28" applyNumberFormat="1" applyFont="1" applyFill="1" applyBorder="1" applyAlignment="1" applyProtection="1">
      <alignment horizontal="left" vertical="center"/>
    </xf>
    <xf numFmtId="0" fontId="27" fillId="0" borderId="54" xfId="28" applyNumberFormat="1" applyFont="1" applyFill="1" applyBorder="1" applyAlignment="1" applyProtection="1">
      <alignment horizontal="center" vertical="center" wrapText="1"/>
    </xf>
    <xf numFmtId="10" fontId="27" fillId="0" borderId="54" xfId="28" applyNumberFormat="1" applyFont="1" applyFill="1" applyBorder="1" applyAlignment="1" applyProtection="1">
      <alignment horizontal="center" vertical="center" wrapText="1"/>
    </xf>
    <xf numFmtId="3" fontId="34" fillId="29" borderId="107" xfId="0" applyNumberFormat="1" applyFont="1" applyFill="1" applyBorder="1" applyAlignment="1" applyProtection="1">
      <alignment horizontal="center"/>
    </xf>
    <xf numFmtId="3" fontId="34" fillId="29" borderId="108" xfId="0" applyNumberFormat="1" applyFont="1" applyFill="1" applyBorder="1" applyAlignment="1" applyProtection="1">
      <alignment horizontal="center"/>
    </xf>
    <xf numFmtId="0" fontId="19" fillId="0" borderId="0" xfId="28" applyNumberFormat="1" applyFont="1" applyFill="1" applyBorder="1" applyAlignment="1" applyProtection="1">
      <alignment horizontal="center"/>
    </xf>
    <xf numFmtId="3" fontId="22" fillId="0" borderId="0" xfId="28" applyNumberFormat="1" applyFont="1" applyFill="1" applyBorder="1" applyAlignment="1" applyProtection="1">
      <alignment horizontal="center" vertical="center" wrapText="1"/>
    </xf>
    <xf numFmtId="3" fontId="22" fillId="0" borderId="51" xfId="28" applyNumberFormat="1" applyFont="1" applyFill="1" applyBorder="1" applyAlignment="1" applyProtection="1">
      <alignment horizontal="center" vertical="center" wrapText="1"/>
    </xf>
    <xf numFmtId="0" fontId="22" fillId="25" borderId="101" xfId="28" applyNumberFormat="1" applyFont="1" applyFill="1" applyBorder="1" applyAlignment="1" applyProtection="1">
      <alignment horizontal="center" vertical="center"/>
    </xf>
    <xf numFmtId="0" fontId="22" fillId="25" borderId="0" xfId="28" applyNumberFormat="1" applyFont="1" applyFill="1" applyBorder="1" applyAlignment="1" applyProtection="1">
      <alignment horizontal="center" vertical="center"/>
    </xf>
    <xf numFmtId="0" fontId="22" fillId="25" borderId="74" xfId="28" applyNumberFormat="1" applyFont="1" applyFill="1" applyBorder="1" applyAlignment="1" applyProtection="1">
      <alignment horizontal="center" vertical="center"/>
    </xf>
    <xf numFmtId="3" fontId="22" fillId="20" borderId="102" xfId="28" applyNumberFormat="1" applyFont="1" applyFill="1" applyBorder="1" applyAlignment="1" applyProtection="1">
      <alignment horizontal="center" vertical="center"/>
    </xf>
    <xf numFmtId="3" fontId="22" fillId="20" borderId="90" xfId="28" applyNumberFormat="1" applyFont="1" applyFill="1" applyBorder="1" applyAlignment="1" applyProtection="1">
      <alignment horizontal="center" vertical="center"/>
    </xf>
    <xf numFmtId="3" fontId="22" fillId="20" borderId="103" xfId="28" applyNumberFormat="1" applyFont="1" applyFill="1" applyBorder="1" applyAlignment="1" applyProtection="1">
      <alignment horizontal="center" vertical="center"/>
    </xf>
    <xf numFmtId="3" fontId="22" fillId="28" borderId="97" xfId="28" applyNumberFormat="1" applyFont="1" applyFill="1" applyBorder="1" applyAlignment="1" applyProtection="1">
      <alignment horizontal="center" vertical="center"/>
    </xf>
    <xf numFmtId="3" fontId="22" fillId="28" borderId="98" xfId="28" applyNumberFormat="1" applyFont="1" applyFill="1" applyBorder="1" applyAlignment="1" applyProtection="1">
      <alignment horizontal="center" vertical="center"/>
    </xf>
    <xf numFmtId="0" fontId="31" fillId="0" borderId="0" xfId="0" applyFont="1" applyAlignment="1">
      <alignment horizontal="right"/>
    </xf>
  </cellXfs>
  <cellStyles count="44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Excel Built-in Normal" xfId="28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builtinId="28" customBuiltin="1"/>
    <cellStyle name="Normalny" xfId="0" builtinId="0"/>
    <cellStyle name="Obliczenia" xfId="36" builtinId="22" customBuiltin="1"/>
    <cellStyle name="Procentowy" xfId="43" builtinId="5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e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1"/>
  <sheetViews>
    <sheetView tabSelected="1" view="pageBreakPreview" zoomScaleNormal="80" zoomScaleSheetLayoutView="100" workbookViewId="0">
      <selection activeCell="D9" sqref="D9"/>
    </sheetView>
  </sheetViews>
  <sheetFormatPr defaultColWidth="10" defaultRowHeight="12.75"/>
  <cols>
    <col min="1" max="1" width="7" style="1" customWidth="1"/>
    <col min="2" max="2" width="7.7109375" style="2" bestFit="1" customWidth="1"/>
    <col min="3" max="3" width="5.42578125" style="3" bestFit="1" customWidth="1"/>
    <col min="4" max="4" width="54.42578125" style="4" customWidth="1"/>
    <col min="5" max="6" width="12.28515625" style="5" bestFit="1" customWidth="1"/>
    <col min="7" max="7" width="17.85546875" style="6" customWidth="1"/>
    <col min="8" max="8" width="11.85546875" style="6" customWidth="1"/>
    <col min="9" max="16384" width="10" style="6"/>
  </cols>
  <sheetData>
    <row r="1" spans="1:8">
      <c r="D1" s="458" t="s">
        <v>198</v>
      </c>
      <c r="E1" s="458"/>
      <c r="F1" s="458"/>
      <c r="G1" s="458"/>
    </row>
    <row r="2" spans="1:8" ht="15.75">
      <c r="A2" s="7"/>
      <c r="B2" s="8"/>
      <c r="C2" s="9"/>
      <c r="D2" s="10"/>
      <c r="E2" s="11"/>
      <c r="F2" s="447"/>
      <c r="G2" s="447"/>
      <c r="H2" s="13"/>
    </row>
    <row r="3" spans="1:8" ht="22.9" customHeight="1">
      <c r="A3" s="448" t="s">
        <v>199</v>
      </c>
      <c r="B3" s="448"/>
      <c r="C3" s="448"/>
      <c r="D3" s="448"/>
      <c r="E3" s="448"/>
      <c r="F3" s="448"/>
      <c r="G3" s="448"/>
    </row>
    <row r="4" spans="1:8" ht="4.5" customHeight="1" thickBot="1">
      <c r="A4" s="449"/>
      <c r="B4" s="449"/>
      <c r="C4" s="449"/>
      <c r="D4" s="449"/>
      <c r="E4" s="449"/>
      <c r="F4" s="449"/>
      <c r="G4" s="448"/>
    </row>
    <row r="5" spans="1:8" ht="12.75" hidden="1" customHeight="1">
      <c r="C5" s="1"/>
      <c r="E5" s="14"/>
      <c r="G5" s="159"/>
    </row>
    <row r="6" spans="1:8" s="2" customFormat="1" ht="13.5" thickBot="1">
      <c r="A6" s="330" t="s">
        <v>0</v>
      </c>
      <c r="B6" s="331" t="s">
        <v>1</v>
      </c>
      <c r="C6" s="332" t="s">
        <v>2</v>
      </c>
      <c r="D6" s="332" t="s">
        <v>3</v>
      </c>
      <c r="E6" s="333" t="s">
        <v>4</v>
      </c>
      <c r="F6" s="333" t="s">
        <v>5</v>
      </c>
      <c r="G6" s="334" t="s">
        <v>6</v>
      </c>
    </row>
    <row r="7" spans="1:8" s="329" customFormat="1" ht="16.5" thickBot="1">
      <c r="A7" s="450" t="s">
        <v>182</v>
      </c>
      <c r="B7" s="451"/>
      <c r="C7" s="451"/>
      <c r="D7" s="451"/>
      <c r="E7" s="451"/>
      <c r="F7" s="451"/>
      <c r="G7" s="452"/>
    </row>
    <row r="8" spans="1:8" s="15" customFormat="1" ht="13.5" thickBot="1">
      <c r="A8" s="276" t="s">
        <v>7</v>
      </c>
      <c r="B8" s="277"/>
      <c r="C8" s="278"/>
      <c r="D8" s="279" t="s">
        <v>8</v>
      </c>
      <c r="E8" s="335">
        <f>E11+E13+E9</f>
        <v>63480.07</v>
      </c>
      <c r="F8" s="336">
        <f>F11+F13+F9</f>
        <v>50709.58</v>
      </c>
      <c r="G8" s="337">
        <f t="shared" ref="G8:G45" si="0">F8/E8</f>
        <v>0.79882678138193608</v>
      </c>
    </row>
    <row r="9" spans="1:8" s="15" customFormat="1" ht="12.75" customHeight="1" thickBot="1">
      <c r="A9" s="367"/>
      <c r="B9" s="220" t="s">
        <v>165</v>
      </c>
      <c r="C9" s="217"/>
      <c r="D9" s="218" t="s">
        <v>166</v>
      </c>
      <c r="E9" s="219">
        <f>E10</f>
        <v>60000</v>
      </c>
      <c r="F9" s="219">
        <f>F10</f>
        <v>47244.01</v>
      </c>
      <c r="G9" s="337">
        <f t="shared" si="0"/>
        <v>0.78740016666666668</v>
      </c>
    </row>
    <row r="10" spans="1:8" s="15" customFormat="1" ht="12.75" customHeight="1" thickBot="1">
      <c r="A10" s="368"/>
      <c r="B10" s="216"/>
      <c r="C10" s="221">
        <v>4270</v>
      </c>
      <c r="D10" s="36" t="s">
        <v>24</v>
      </c>
      <c r="E10" s="222">
        <v>60000</v>
      </c>
      <c r="F10" s="222">
        <v>47244.01</v>
      </c>
      <c r="G10" s="337">
        <f t="shared" si="0"/>
        <v>0.78740016666666668</v>
      </c>
    </row>
    <row r="11" spans="1:8" ht="12.75" customHeight="1">
      <c r="A11" s="160"/>
      <c r="B11" s="31" t="s">
        <v>9</v>
      </c>
      <c r="C11" s="32"/>
      <c r="D11" s="215" t="s">
        <v>10</v>
      </c>
      <c r="E11" s="123">
        <f>E12</f>
        <v>359</v>
      </c>
      <c r="F11" s="123">
        <f>F12</f>
        <v>344.5</v>
      </c>
      <c r="G11" s="169">
        <f t="shared" si="0"/>
        <v>0.95961002785515326</v>
      </c>
    </row>
    <row r="12" spans="1:8" ht="25.5">
      <c r="A12" s="162"/>
      <c r="B12" s="21"/>
      <c r="C12" s="22">
        <v>2850</v>
      </c>
      <c r="D12" s="120" t="s">
        <v>11</v>
      </c>
      <c r="E12" s="122">
        <v>359</v>
      </c>
      <c r="F12" s="122">
        <v>344.5</v>
      </c>
      <c r="G12" s="163">
        <f>F12/E12</f>
        <v>0.95961002785515326</v>
      </c>
    </row>
    <row r="13" spans="1:8" s="25" customFormat="1" ht="12.75" customHeight="1">
      <c r="A13" s="164"/>
      <c r="B13" s="135" t="s">
        <v>12</v>
      </c>
      <c r="C13" s="136"/>
      <c r="D13" s="137" t="s">
        <v>13</v>
      </c>
      <c r="E13" s="121">
        <f>SUM(E14:E16)</f>
        <v>3121.07</v>
      </c>
      <c r="F13" s="121">
        <f>SUM(F14:F16)</f>
        <v>3121.07</v>
      </c>
      <c r="G13" s="165">
        <f t="shared" si="0"/>
        <v>1</v>
      </c>
    </row>
    <row r="14" spans="1:8" s="25" customFormat="1" ht="12.75" customHeight="1">
      <c r="A14" s="164"/>
      <c r="B14" s="135"/>
      <c r="C14" s="114">
        <v>4110</v>
      </c>
      <c r="D14" s="138" t="s">
        <v>43</v>
      </c>
      <c r="E14" s="139">
        <v>9.07</v>
      </c>
      <c r="F14" s="139">
        <v>9.07</v>
      </c>
      <c r="G14" s="166">
        <f>F14/E14</f>
        <v>1</v>
      </c>
    </row>
    <row r="15" spans="1:8" ht="12.75" customHeight="1">
      <c r="A15" s="164"/>
      <c r="B15" s="135"/>
      <c r="C15" s="109">
        <v>4170</v>
      </c>
      <c r="D15" s="138" t="s">
        <v>14</v>
      </c>
      <c r="E15" s="122">
        <v>52.12</v>
      </c>
      <c r="F15" s="122">
        <v>52.12</v>
      </c>
      <c r="G15" s="167">
        <f t="shared" si="0"/>
        <v>1</v>
      </c>
    </row>
    <row r="16" spans="1:8" ht="12.75" customHeight="1" thickBot="1">
      <c r="A16" s="168"/>
      <c r="B16" s="26"/>
      <c r="C16" s="27">
        <v>4430</v>
      </c>
      <c r="D16" s="28" t="s">
        <v>15</v>
      </c>
      <c r="E16" s="29">
        <v>3059.88</v>
      </c>
      <c r="F16" s="29">
        <v>3059.88</v>
      </c>
      <c r="G16" s="163">
        <f t="shared" si="0"/>
        <v>1</v>
      </c>
    </row>
    <row r="17" spans="1:7" ht="12.75" customHeight="1" thickBot="1">
      <c r="A17" s="280" t="s">
        <v>16</v>
      </c>
      <c r="B17" s="281"/>
      <c r="C17" s="282"/>
      <c r="D17" s="283" t="s">
        <v>17</v>
      </c>
      <c r="E17" s="284">
        <f>E18+E21</f>
        <v>389309</v>
      </c>
      <c r="F17" s="284">
        <f>F18+F21</f>
        <v>371059.24</v>
      </c>
      <c r="G17" s="285">
        <f t="shared" si="0"/>
        <v>0.95312268660626909</v>
      </c>
    </row>
    <row r="18" spans="1:7" ht="12.75" customHeight="1">
      <c r="A18" s="160"/>
      <c r="B18" s="31" t="s">
        <v>18</v>
      </c>
      <c r="C18" s="32"/>
      <c r="D18" s="33" t="s">
        <v>19</v>
      </c>
      <c r="E18" s="34">
        <f>E19+E20</f>
        <v>192009</v>
      </c>
      <c r="F18" s="34">
        <f>F19+F20</f>
        <v>190066.61000000002</v>
      </c>
      <c r="G18" s="169">
        <f t="shared" si="0"/>
        <v>0.98988385961074754</v>
      </c>
    </row>
    <row r="19" spans="1:7" ht="12.75" customHeight="1">
      <c r="A19" s="160"/>
      <c r="B19" s="31"/>
      <c r="C19" s="35">
        <v>4300</v>
      </c>
      <c r="D19" s="36" t="s">
        <v>20</v>
      </c>
      <c r="E19" s="37">
        <v>191640</v>
      </c>
      <c r="F19" s="37">
        <v>189697.76</v>
      </c>
      <c r="G19" s="170">
        <f>F19/E19</f>
        <v>0.98986516384888334</v>
      </c>
    </row>
    <row r="20" spans="1:7" ht="12.75" customHeight="1">
      <c r="A20" s="162"/>
      <c r="B20" s="17"/>
      <c r="C20" s="35">
        <v>4360</v>
      </c>
      <c r="D20" s="171" t="s">
        <v>151</v>
      </c>
      <c r="E20" s="37">
        <v>369</v>
      </c>
      <c r="F20" s="37">
        <v>368.85</v>
      </c>
      <c r="G20" s="167">
        <f t="shared" si="0"/>
        <v>0.99959349593495939</v>
      </c>
    </row>
    <row r="21" spans="1:7" ht="12.75" customHeight="1">
      <c r="A21" s="162"/>
      <c r="B21" s="17" t="s">
        <v>21</v>
      </c>
      <c r="C21" s="223"/>
      <c r="D21" s="137" t="s">
        <v>22</v>
      </c>
      <c r="E21" s="224">
        <f>SUM(E22:E25)</f>
        <v>197300</v>
      </c>
      <c r="F21" s="224">
        <f>SUM(F22:F25)</f>
        <v>180992.63</v>
      </c>
      <c r="G21" s="161">
        <f t="shared" si="0"/>
        <v>0.91734733907754695</v>
      </c>
    </row>
    <row r="22" spans="1:7" ht="12.75" customHeight="1">
      <c r="A22" s="162"/>
      <c r="B22" s="17"/>
      <c r="C22" s="35">
        <v>4170</v>
      </c>
      <c r="D22" s="44" t="s">
        <v>14</v>
      </c>
      <c r="E22" s="37">
        <v>21957</v>
      </c>
      <c r="F22" s="38">
        <v>18987.599999999999</v>
      </c>
      <c r="G22" s="167">
        <f t="shared" si="0"/>
        <v>0.86476294575761714</v>
      </c>
    </row>
    <row r="23" spans="1:7" ht="12.75" customHeight="1">
      <c r="A23" s="162"/>
      <c r="B23" s="17"/>
      <c r="C23" s="35">
        <v>4210</v>
      </c>
      <c r="D23" s="36" t="s">
        <v>23</v>
      </c>
      <c r="E23" s="37">
        <v>25500</v>
      </c>
      <c r="F23" s="37">
        <v>23872.45</v>
      </c>
      <c r="G23" s="167">
        <f t="shared" si="0"/>
        <v>0.93617450980392158</v>
      </c>
    </row>
    <row r="24" spans="1:7" ht="12.75" customHeight="1">
      <c r="A24" s="162"/>
      <c r="B24" s="17"/>
      <c r="C24" s="35">
        <v>4270</v>
      </c>
      <c r="D24" s="36" t="s">
        <v>24</v>
      </c>
      <c r="E24" s="37">
        <v>91365</v>
      </c>
      <c r="F24" s="37">
        <v>79655.53</v>
      </c>
      <c r="G24" s="167">
        <f t="shared" si="0"/>
        <v>0.87183855962348822</v>
      </c>
    </row>
    <row r="25" spans="1:7" ht="12.75" customHeight="1" thickBot="1">
      <c r="A25" s="162"/>
      <c r="B25" s="17"/>
      <c r="C25" s="35">
        <v>4300</v>
      </c>
      <c r="D25" s="36" t="s">
        <v>20</v>
      </c>
      <c r="E25" s="37">
        <v>58478</v>
      </c>
      <c r="F25" s="37">
        <v>58477.05</v>
      </c>
      <c r="G25" s="167">
        <f t="shared" si="0"/>
        <v>0.99998375457436994</v>
      </c>
    </row>
    <row r="26" spans="1:7" ht="12.75" customHeight="1" thickBot="1">
      <c r="A26" s="286" t="s">
        <v>25</v>
      </c>
      <c r="B26" s="287"/>
      <c r="C26" s="282"/>
      <c r="D26" s="288" t="s">
        <v>26</v>
      </c>
      <c r="E26" s="289">
        <f>E27+E37</f>
        <v>1279095</v>
      </c>
      <c r="F26" s="289">
        <f>F27+F37</f>
        <v>1254619</v>
      </c>
      <c r="G26" s="290">
        <f t="shared" si="0"/>
        <v>0.98086459567115813</v>
      </c>
    </row>
    <row r="27" spans="1:7" ht="12.75" customHeight="1">
      <c r="A27" s="160"/>
      <c r="B27" s="31" t="s">
        <v>27</v>
      </c>
      <c r="C27" s="32"/>
      <c r="D27" s="33" t="s">
        <v>28</v>
      </c>
      <c r="E27" s="34">
        <f>SUM(E28:E36)</f>
        <v>1206095</v>
      </c>
      <c r="F27" s="34">
        <f>SUM(F28:F36)</f>
        <v>1182474.6200000001</v>
      </c>
      <c r="G27" s="169">
        <f t="shared" si="0"/>
        <v>0.98041582130760851</v>
      </c>
    </row>
    <row r="28" spans="1:7" ht="12.75" customHeight="1">
      <c r="A28" s="162"/>
      <c r="B28" s="17"/>
      <c r="C28" s="35">
        <v>4170</v>
      </c>
      <c r="D28" s="36" t="s">
        <v>14</v>
      </c>
      <c r="E28" s="37">
        <v>2250</v>
      </c>
      <c r="F28" s="37">
        <v>1281</v>
      </c>
      <c r="G28" s="167">
        <f t="shared" si="0"/>
        <v>0.56933333333333336</v>
      </c>
    </row>
    <row r="29" spans="1:7" ht="12.75" customHeight="1">
      <c r="A29" s="162"/>
      <c r="B29" s="40"/>
      <c r="C29" s="35">
        <v>4210</v>
      </c>
      <c r="D29" s="36" t="s">
        <v>23</v>
      </c>
      <c r="E29" s="37">
        <v>17835</v>
      </c>
      <c r="F29" s="37">
        <v>17834.150000000001</v>
      </c>
      <c r="G29" s="167">
        <f>F29/E29</f>
        <v>0.99995234090271945</v>
      </c>
    </row>
    <row r="30" spans="1:7" ht="12.75" customHeight="1">
      <c r="A30" s="162"/>
      <c r="B30" s="40"/>
      <c r="C30" s="35">
        <v>4260</v>
      </c>
      <c r="D30" s="36" t="s">
        <v>29</v>
      </c>
      <c r="E30" s="37">
        <v>31645</v>
      </c>
      <c r="F30" s="37">
        <v>26439.95</v>
      </c>
      <c r="G30" s="167">
        <f t="shared" si="0"/>
        <v>0.83551745931426769</v>
      </c>
    </row>
    <row r="31" spans="1:7" s="15" customFormat="1" ht="12.75" customHeight="1">
      <c r="A31" s="162"/>
      <c r="B31" s="40"/>
      <c r="C31" s="35">
        <v>4270</v>
      </c>
      <c r="D31" s="36" t="s">
        <v>24</v>
      </c>
      <c r="E31" s="37">
        <v>150000</v>
      </c>
      <c r="F31" s="37">
        <v>138963.16</v>
      </c>
      <c r="G31" s="167">
        <f t="shared" si="0"/>
        <v>0.92642106666666668</v>
      </c>
    </row>
    <row r="32" spans="1:7" ht="12.75" customHeight="1">
      <c r="A32" s="162"/>
      <c r="B32" s="40"/>
      <c r="C32" s="35">
        <v>4300</v>
      </c>
      <c r="D32" s="36" t="s">
        <v>20</v>
      </c>
      <c r="E32" s="37">
        <v>643605</v>
      </c>
      <c r="F32" s="37">
        <v>638295.9</v>
      </c>
      <c r="G32" s="167">
        <f t="shared" si="0"/>
        <v>0.99175099634092345</v>
      </c>
    </row>
    <row r="33" spans="1:7" ht="25.5">
      <c r="A33" s="162"/>
      <c r="B33" s="40"/>
      <c r="C33" s="35">
        <v>4400</v>
      </c>
      <c r="D33" s="36" t="s">
        <v>168</v>
      </c>
      <c r="E33" s="37">
        <v>331877</v>
      </c>
      <c r="F33" s="37">
        <v>331876.19</v>
      </c>
      <c r="G33" s="167">
        <f t="shared" si="0"/>
        <v>0.99999755933674228</v>
      </c>
    </row>
    <row r="34" spans="1:7" ht="12.75" customHeight="1">
      <c r="A34" s="162"/>
      <c r="B34" s="40"/>
      <c r="C34" s="35">
        <v>4430</v>
      </c>
      <c r="D34" s="36" t="s">
        <v>15</v>
      </c>
      <c r="E34" s="37">
        <v>5593</v>
      </c>
      <c r="F34" s="37">
        <v>5593</v>
      </c>
      <c r="G34" s="167">
        <f t="shared" si="0"/>
        <v>1</v>
      </c>
    </row>
    <row r="35" spans="1:7" ht="12.75" customHeight="1">
      <c r="A35" s="162"/>
      <c r="B35" s="40"/>
      <c r="C35" s="35">
        <v>4580</v>
      </c>
      <c r="D35" s="36" t="s">
        <v>30</v>
      </c>
      <c r="E35" s="37">
        <v>50</v>
      </c>
      <c r="F35" s="37">
        <v>12.59</v>
      </c>
      <c r="G35" s="167">
        <f t="shared" si="0"/>
        <v>0.25180000000000002</v>
      </c>
    </row>
    <row r="36" spans="1:7" ht="12.75" customHeight="1">
      <c r="A36" s="162"/>
      <c r="B36" s="40"/>
      <c r="C36" s="35">
        <v>4610</v>
      </c>
      <c r="D36" s="28" t="s">
        <v>31</v>
      </c>
      <c r="E36" s="37">
        <v>23240</v>
      </c>
      <c r="F36" s="37">
        <v>22178.68</v>
      </c>
      <c r="G36" s="167">
        <f t="shared" si="0"/>
        <v>0.95433218588640278</v>
      </c>
    </row>
    <row r="37" spans="1:7" ht="12.75" customHeight="1">
      <c r="A37" s="369"/>
      <c r="B37" s="229">
        <v>70095</v>
      </c>
      <c r="C37" s="109"/>
      <c r="D37" s="230" t="s">
        <v>13</v>
      </c>
      <c r="E37" s="231">
        <f>SUM(E38:E41)</f>
        <v>73000</v>
      </c>
      <c r="F37" s="231">
        <f>SUM(F38:F41)</f>
        <v>72144.38</v>
      </c>
      <c r="G37" s="167">
        <f t="shared" si="0"/>
        <v>0.98827917808219179</v>
      </c>
    </row>
    <row r="38" spans="1:7" ht="12.75" customHeight="1">
      <c r="A38" s="369"/>
      <c r="B38" s="228"/>
      <c r="C38" s="109">
        <v>4218</v>
      </c>
      <c r="D38" s="36" t="s">
        <v>23</v>
      </c>
      <c r="E38" s="122">
        <v>372.25</v>
      </c>
      <c r="F38" s="122">
        <v>372.09</v>
      </c>
      <c r="G38" s="167">
        <f t="shared" si="0"/>
        <v>0.99957018132975139</v>
      </c>
    </row>
    <row r="39" spans="1:7" ht="12.75" customHeight="1">
      <c r="A39" s="369"/>
      <c r="B39" s="228"/>
      <c r="C39" s="109">
        <v>4219</v>
      </c>
      <c r="D39" s="36" t="s">
        <v>23</v>
      </c>
      <c r="E39" s="122">
        <v>146.75</v>
      </c>
      <c r="F39" s="122">
        <v>56.48</v>
      </c>
      <c r="G39" s="167">
        <f t="shared" si="0"/>
        <v>0.38487223168654172</v>
      </c>
    </row>
    <row r="40" spans="1:7" ht="12.75" customHeight="1">
      <c r="A40" s="369"/>
      <c r="B40" s="228"/>
      <c r="C40" s="109">
        <v>4308</v>
      </c>
      <c r="D40" s="36" t="s">
        <v>20</v>
      </c>
      <c r="E40" s="122">
        <v>54582.75</v>
      </c>
      <c r="F40" s="122">
        <v>53817.75</v>
      </c>
      <c r="G40" s="167">
        <f t="shared" si="0"/>
        <v>0.98598458304134551</v>
      </c>
    </row>
    <row r="41" spans="1:7" ht="12.75" customHeight="1" thickBot="1">
      <c r="A41" s="371"/>
      <c r="B41" s="365"/>
      <c r="C41" s="349">
        <v>4309</v>
      </c>
      <c r="D41" s="23" t="s">
        <v>20</v>
      </c>
      <c r="E41" s="351">
        <v>17898.25</v>
      </c>
      <c r="F41" s="351">
        <v>17898.060000000001</v>
      </c>
      <c r="G41" s="167">
        <f t="shared" si="0"/>
        <v>0.99998938443702601</v>
      </c>
    </row>
    <row r="42" spans="1:7" ht="12.75" customHeight="1" thickBot="1">
      <c r="A42" s="291" t="s">
        <v>33</v>
      </c>
      <c r="B42" s="313"/>
      <c r="C42" s="293"/>
      <c r="D42" s="279" t="s">
        <v>34</v>
      </c>
      <c r="E42" s="294">
        <f>E43</f>
        <v>72000</v>
      </c>
      <c r="F42" s="294">
        <f>F43</f>
        <v>59691.360000000001</v>
      </c>
      <c r="G42" s="295">
        <f t="shared" si="0"/>
        <v>0.82904666666666671</v>
      </c>
    </row>
    <row r="43" spans="1:7" ht="12.75" customHeight="1">
      <c r="A43" s="164"/>
      <c r="B43" s="140" t="s">
        <v>36</v>
      </c>
      <c r="C43" s="136"/>
      <c r="D43" s="137" t="s">
        <v>37</v>
      </c>
      <c r="E43" s="232">
        <f>SUM(E44:E47)</f>
        <v>72000</v>
      </c>
      <c r="F43" s="20">
        <f>SUM(F44:F47)</f>
        <v>59691.360000000001</v>
      </c>
      <c r="G43" s="169">
        <f t="shared" si="0"/>
        <v>0.82904666666666671</v>
      </c>
    </row>
    <row r="44" spans="1:7" ht="12.75" customHeight="1">
      <c r="A44" s="164"/>
      <c r="B44" s="234"/>
      <c r="C44" s="109">
        <v>4210</v>
      </c>
      <c r="D44" s="138" t="s">
        <v>23</v>
      </c>
      <c r="E44" s="87">
        <v>4000</v>
      </c>
      <c r="F44" s="37">
        <v>3904.49</v>
      </c>
      <c r="G44" s="167">
        <f t="shared" si="0"/>
        <v>0.97612249999999989</v>
      </c>
    </row>
    <row r="45" spans="1:7" ht="12.75" customHeight="1">
      <c r="A45" s="162"/>
      <c r="B45" s="233"/>
      <c r="C45" s="41">
        <v>4260</v>
      </c>
      <c r="D45" s="44" t="s">
        <v>29</v>
      </c>
      <c r="E45" s="37">
        <v>7000</v>
      </c>
      <c r="F45" s="37">
        <v>5879.44</v>
      </c>
      <c r="G45" s="167">
        <f t="shared" si="0"/>
        <v>0.83991999999999989</v>
      </c>
    </row>
    <row r="46" spans="1:7" ht="12.75" customHeight="1">
      <c r="A46" s="162"/>
      <c r="B46" s="40"/>
      <c r="C46" s="35">
        <v>4270</v>
      </c>
      <c r="D46" s="36" t="s">
        <v>24</v>
      </c>
      <c r="E46" s="37">
        <v>10578</v>
      </c>
      <c r="F46" s="37">
        <v>10578</v>
      </c>
      <c r="G46" s="167">
        <f>F46/E46</f>
        <v>1</v>
      </c>
    </row>
    <row r="47" spans="1:7" ht="12.75" customHeight="1" thickBot="1">
      <c r="A47" s="162"/>
      <c r="B47" s="40"/>
      <c r="C47" s="35">
        <v>4300</v>
      </c>
      <c r="D47" s="36" t="s">
        <v>20</v>
      </c>
      <c r="E47" s="37">
        <v>50422</v>
      </c>
      <c r="F47" s="37">
        <v>39329.43</v>
      </c>
      <c r="G47" s="167">
        <f t="shared" ref="G47:G76" si="1">F47/E47</f>
        <v>0.78000535480544209</v>
      </c>
    </row>
    <row r="48" spans="1:7" ht="12.75" customHeight="1" thickBot="1">
      <c r="A48" s="291" t="s">
        <v>38</v>
      </c>
      <c r="B48" s="292"/>
      <c r="C48" s="293"/>
      <c r="D48" s="279" t="s">
        <v>39</v>
      </c>
      <c r="E48" s="294">
        <f>SUM(E49+E53+E57+E78+E85)</f>
        <v>4519872.2699999996</v>
      </c>
      <c r="F48" s="294">
        <f>SUM(F49+F53+F57+F78+F85)</f>
        <v>4397500.4299999988</v>
      </c>
      <c r="G48" s="295">
        <f t="shared" si="1"/>
        <v>0.97292581898558805</v>
      </c>
    </row>
    <row r="49" spans="1:7" ht="12.75" customHeight="1">
      <c r="A49" s="160"/>
      <c r="B49" s="16" t="s">
        <v>40</v>
      </c>
      <c r="C49" s="32"/>
      <c r="D49" s="33" t="s">
        <v>41</v>
      </c>
      <c r="E49" s="34">
        <f>E50+E51+E52</f>
        <v>86003</v>
      </c>
      <c r="F49" s="34">
        <f>SUM(F50:F52)</f>
        <v>86003</v>
      </c>
      <c r="G49" s="169">
        <f t="shared" si="1"/>
        <v>1</v>
      </c>
    </row>
    <row r="50" spans="1:7" ht="12.75" customHeight="1">
      <c r="A50" s="162"/>
      <c r="B50" s="40"/>
      <c r="C50" s="35">
        <v>4010</v>
      </c>
      <c r="D50" s="36" t="s">
        <v>42</v>
      </c>
      <c r="E50" s="37">
        <v>71884.820000000007</v>
      </c>
      <c r="F50" s="37">
        <v>71884.820000000007</v>
      </c>
      <c r="G50" s="167">
        <f t="shared" si="1"/>
        <v>1</v>
      </c>
    </row>
    <row r="51" spans="1:7" ht="12.75" customHeight="1">
      <c r="A51" s="177"/>
      <c r="B51" s="42"/>
      <c r="C51" s="35">
        <v>4110</v>
      </c>
      <c r="D51" s="36" t="s">
        <v>43</v>
      </c>
      <c r="E51" s="37">
        <v>12357</v>
      </c>
      <c r="F51" s="37">
        <v>12357</v>
      </c>
      <c r="G51" s="167">
        <f t="shared" si="1"/>
        <v>1</v>
      </c>
    </row>
    <row r="52" spans="1:7" ht="12.75" customHeight="1">
      <c r="A52" s="162"/>
      <c r="B52" s="40"/>
      <c r="C52" s="35">
        <v>4120</v>
      </c>
      <c r="D52" s="36" t="s">
        <v>44</v>
      </c>
      <c r="E52" s="37">
        <v>1761.18</v>
      </c>
      <c r="F52" s="37">
        <v>1761.18</v>
      </c>
      <c r="G52" s="178">
        <f t="shared" si="1"/>
        <v>1</v>
      </c>
    </row>
    <row r="53" spans="1:7" ht="12.75" customHeight="1">
      <c r="A53" s="162"/>
      <c r="B53" s="17" t="s">
        <v>45</v>
      </c>
      <c r="C53" s="18"/>
      <c r="D53" s="19" t="s">
        <v>46</v>
      </c>
      <c r="E53" s="20">
        <f>E54+E55+E56</f>
        <v>197400</v>
      </c>
      <c r="F53" s="20">
        <f>F54+F55+F56</f>
        <v>193969.4</v>
      </c>
      <c r="G53" s="161">
        <f t="shared" si="1"/>
        <v>0.98262107396149945</v>
      </c>
    </row>
    <row r="54" spans="1:7" ht="12.75" customHeight="1">
      <c r="A54" s="162"/>
      <c r="B54" s="40"/>
      <c r="C54" s="35">
        <v>3030</v>
      </c>
      <c r="D54" s="36" t="s">
        <v>47</v>
      </c>
      <c r="E54" s="37">
        <v>192400</v>
      </c>
      <c r="F54" s="37">
        <v>189962.9</v>
      </c>
      <c r="G54" s="167">
        <f t="shared" si="1"/>
        <v>0.98733316008316008</v>
      </c>
    </row>
    <row r="55" spans="1:7" ht="12.75" customHeight="1">
      <c r="A55" s="162"/>
      <c r="B55" s="40"/>
      <c r="C55" s="35">
        <v>4210</v>
      </c>
      <c r="D55" s="36" t="s">
        <v>23</v>
      </c>
      <c r="E55" s="37">
        <v>3000</v>
      </c>
      <c r="F55" s="37">
        <v>2352.7600000000002</v>
      </c>
      <c r="G55" s="167">
        <f t="shared" si="1"/>
        <v>0.78425333333333336</v>
      </c>
    </row>
    <row r="56" spans="1:7" ht="12.75" customHeight="1">
      <c r="A56" s="162"/>
      <c r="B56" s="40"/>
      <c r="C56" s="35">
        <v>4300</v>
      </c>
      <c r="D56" s="36" t="s">
        <v>20</v>
      </c>
      <c r="E56" s="37">
        <v>2000</v>
      </c>
      <c r="F56" s="37">
        <v>1653.74</v>
      </c>
      <c r="G56" s="167">
        <f>F56/E56</f>
        <v>0.82686999999999999</v>
      </c>
    </row>
    <row r="57" spans="1:7" ht="12.75" customHeight="1">
      <c r="A57" s="162"/>
      <c r="B57" s="17" t="s">
        <v>48</v>
      </c>
      <c r="C57" s="18"/>
      <c r="D57" s="19" t="s">
        <v>49</v>
      </c>
      <c r="E57" s="20">
        <f>SUM(E58:E77)</f>
        <v>4069957.94</v>
      </c>
      <c r="F57" s="20">
        <f>SUM(F58:F77)</f>
        <v>3961368.9199999995</v>
      </c>
      <c r="G57" s="161">
        <f t="shared" si="1"/>
        <v>0.97331937538401181</v>
      </c>
    </row>
    <row r="58" spans="1:7" ht="12.75" customHeight="1">
      <c r="A58" s="162"/>
      <c r="B58" s="17"/>
      <c r="C58" s="35">
        <v>3020</v>
      </c>
      <c r="D58" s="36" t="s">
        <v>50</v>
      </c>
      <c r="E58" s="37">
        <v>5300</v>
      </c>
      <c r="F58" s="37">
        <v>5015.33</v>
      </c>
      <c r="G58" s="167">
        <f t="shared" si="1"/>
        <v>0.94628867924528304</v>
      </c>
    </row>
    <row r="59" spans="1:7" ht="12.75" customHeight="1">
      <c r="A59" s="162"/>
      <c r="B59" s="40"/>
      <c r="C59" s="35">
        <v>4010</v>
      </c>
      <c r="D59" s="36" t="s">
        <v>42</v>
      </c>
      <c r="E59" s="37">
        <v>2459460</v>
      </c>
      <c r="F59" s="37">
        <v>2386774</v>
      </c>
      <c r="G59" s="167">
        <f t="shared" si="1"/>
        <v>0.97044635814365754</v>
      </c>
    </row>
    <row r="60" spans="1:7" ht="12.75" customHeight="1">
      <c r="A60" s="162"/>
      <c r="B60" s="40"/>
      <c r="C60" s="35">
        <v>4040</v>
      </c>
      <c r="D60" s="36" t="s">
        <v>51</v>
      </c>
      <c r="E60" s="37">
        <v>187622.74</v>
      </c>
      <c r="F60" s="37">
        <v>187622.74</v>
      </c>
      <c r="G60" s="167">
        <f t="shared" si="1"/>
        <v>1</v>
      </c>
    </row>
    <row r="61" spans="1:7" ht="12.75" customHeight="1">
      <c r="A61" s="162"/>
      <c r="B61" s="40"/>
      <c r="C61" s="35">
        <v>4110</v>
      </c>
      <c r="D61" s="36" t="s">
        <v>43</v>
      </c>
      <c r="E61" s="37">
        <v>454436</v>
      </c>
      <c r="F61" s="37">
        <v>430532.62</v>
      </c>
      <c r="G61" s="167">
        <f t="shared" si="1"/>
        <v>0.94739989789541323</v>
      </c>
    </row>
    <row r="62" spans="1:7" ht="12.75" customHeight="1">
      <c r="A62" s="162"/>
      <c r="B62" s="40"/>
      <c r="C62" s="35">
        <v>4120</v>
      </c>
      <c r="D62" s="36" t="s">
        <v>44</v>
      </c>
      <c r="E62" s="37">
        <v>37780</v>
      </c>
      <c r="F62" s="37">
        <v>36618.15</v>
      </c>
      <c r="G62" s="167">
        <f t="shared" si="1"/>
        <v>0.9692469560614082</v>
      </c>
    </row>
    <row r="63" spans="1:7" ht="12.75" customHeight="1">
      <c r="A63" s="177"/>
      <c r="B63" s="42"/>
      <c r="C63" s="35">
        <v>4170</v>
      </c>
      <c r="D63" s="36" t="s">
        <v>14</v>
      </c>
      <c r="E63" s="37">
        <v>30000</v>
      </c>
      <c r="F63" s="37">
        <v>28581.42</v>
      </c>
      <c r="G63" s="167">
        <f t="shared" si="1"/>
        <v>0.95271399999999995</v>
      </c>
    </row>
    <row r="64" spans="1:7" ht="12.75" customHeight="1">
      <c r="A64" s="162"/>
      <c r="B64" s="40"/>
      <c r="C64" s="35">
        <v>4210</v>
      </c>
      <c r="D64" s="36" t="s">
        <v>23</v>
      </c>
      <c r="E64" s="37">
        <v>93815.11</v>
      </c>
      <c r="F64" s="37">
        <v>92831.34</v>
      </c>
      <c r="G64" s="167">
        <f t="shared" si="1"/>
        <v>0.9895137361135109</v>
      </c>
    </row>
    <row r="65" spans="1:13" ht="12.75" customHeight="1">
      <c r="A65" s="162"/>
      <c r="B65" s="40"/>
      <c r="C65" s="35">
        <v>4260</v>
      </c>
      <c r="D65" s="36" t="s">
        <v>29</v>
      </c>
      <c r="E65" s="37">
        <v>63000</v>
      </c>
      <c r="F65" s="37">
        <v>62700.36</v>
      </c>
      <c r="G65" s="167">
        <f t="shared" si="1"/>
        <v>0.99524380952380953</v>
      </c>
    </row>
    <row r="66" spans="1:13" ht="12.75" customHeight="1">
      <c r="A66" s="162"/>
      <c r="B66" s="40"/>
      <c r="C66" s="35">
        <v>4270</v>
      </c>
      <c r="D66" s="36" t="s">
        <v>24</v>
      </c>
      <c r="E66" s="37">
        <v>11930</v>
      </c>
      <c r="F66" s="37">
        <v>6882.54</v>
      </c>
      <c r="G66" s="167">
        <f t="shared" si="1"/>
        <v>0.57691031014249794</v>
      </c>
      <c r="M66" s="43"/>
    </row>
    <row r="67" spans="1:13" ht="12.75" customHeight="1">
      <c r="A67" s="162"/>
      <c r="B67" s="40"/>
      <c r="C67" s="35">
        <v>4280</v>
      </c>
      <c r="D67" s="36" t="s">
        <v>52</v>
      </c>
      <c r="E67" s="37">
        <v>3700</v>
      </c>
      <c r="F67" s="37">
        <v>3452</v>
      </c>
      <c r="G67" s="167">
        <f t="shared" si="1"/>
        <v>0.93297297297297299</v>
      </c>
    </row>
    <row r="68" spans="1:13" ht="12.75" customHeight="1">
      <c r="A68" s="162"/>
      <c r="B68" s="40"/>
      <c r="C68" s="35">
        <v>4300</v>
      </c>
      <c r="D68" s="36" t="s">
        <v>20</v>
      </c>
      <c r="E68" s="37">
        <v>598926.34</v>
      </c>
      <c r="F68" s="37">
        <v>598064.36</v>
      </c>
      <c r="G68" s="167">
        <f t="shared" si="1"/>
        <v>0.99856079129864284</v>
      </c>
    </row>
    <row r="69" spans="1:13" ht="12.75" customHeight="1">
      <c r="A69" s="162"/>
      <c r="B69" s="40"/>
      <c r="C69" s="35">
        <v>4360</v>
      </c>
      <c r="D69" s="171" t="s">
        <v>151</v>
      </c>
      <c r="E69" s="37">
        <v>15720</v>
      </c>
      <c r="F69" s="37">
        <v>15353.36</v>
      </c>
      <c r="G69" s="167">
        <f t="shared" si="1"/>
        <v>0.97667684478371508</v>
      </c>
    </row>
    <row r="70" spans="1:13" ht="12.75" customHeight="1">
      <c r="A70" s="162"/>
      <c r="B70" s="40"/>
      <c r="C70" s="35">
        <v>4410</v>
      </c>
      <c r="D70" s="36" t="s">
        <v>53</v>
      </c>
      <c r="E70" s="37">
        <v>15021</v>
      </c>
      <c r="F70" s="37">
        <v>14999.34</v>
      </c>
      <c r="G70" s="167">
        <f t="shared" si="1"/>
        <v>0.99855801877371686</v>
      </c>
    </row>
    <row r="71" spans="1:13" ht="12.75" customHeight="1">
      <c r="A71" s="162"/>
      <c r="B71" s="40"/>
      <c r="C71" s="35">
        <v>4420</v>
      </c>
      <c r="D71" s="36" t="s">
        <v>188</v>
      </c>
      <c r="E71" s="37">
        <v>170</v>
      </c>
      <c r="F71" s="37">
        <v>167.66</v>
      </c>
      <c r="G71" s="167">
        <f t="shared" si="1"/>
        <v>0.98623529411764699</v>
      </c>
    </row>
    <row r="72" spans="1:13" ht="12.75" customHeight="1">
      <c r="A72" s="162"/>
      <c r="B72" s="40"/>
      <c r="C72" s="35">
        <v>4430</v>
      </c>
      <c r="D72" s="36" t="s">
        <v>15</v>
      </c>
      <c r="E72" s="37">
        <v>12500</v>
      </c>
      <c r="F72" s="37">
        <v>12230.09</v>
      </c>
      <c r="G72" s="167">
        <f t="shared" si="1"/>
        <v>0.97840720000000003</v>
      </c>
    </row>
    <row r="73" spans="1:13" ht="12.75" customHeight="1">
      <c r="A73" s="162"/>
      <c r="B73" s="40"/>
      <c r="C73" s="35">
        <v>4440</v>
      </c>
      <c r="D73" s="36" t="s">
        <v>54</v>
      </c>
      <c r="E73" s="37">
        <v>48042</v>
      </c>
      <c r="F73" s="37">
        <v>48042</v>
      </c>
      <c r="G73" s="167">
        <f t="shared" si="1"/>
        <v>1</v>
      </c>
    </row>
    <row r="74" spans="1:13" ht="12.75" customHeight="1">
      <c r="A74" s="162"/>
      <c r="B74" s="40"/>
      <c r="C74" s="35">
        <v>4530</v>
      </c>
      <c r="D74" s="36" t="s">
        <v>169</v>
      </c>
      <c r="E74" s="37">
        <v>25</v>
      </c>
      <c r="F74" s="37">
        <v>25</v>
      </c>
      <c r="G74" s="167">
        <f t="shared" si="1"/>
        <v>1</v>
      </c>
    </row>
    <row r="75" spans="1:13" ht="12.75" customHeight="1">
      <c r="A75" s="162"/>
      <c r="B75" s="40"/>
      <c r="C75" s="35">
        <v>4580</v>
      </c>
      <c r="D75" s="36" t="s">
        <v>30</v>
      </c>
      <c r="E75" s="37">
        <v>7032</v>
      </c>
      <c r="F75" s="37">
        <v>7032</v>
      </c>
      <c r="G75" s="167">
        <f t="shared" si="1"/>
        <v>1</v>
      </c>
    </row>
    <row r="76" spans="1:13" ht="12.75" customHeight="1">
      <c r="A76" s="162"/>
      <c r="B76" s="40"/>
      <c r="C76" s="35">
        <v>4610</v>
      </c>
      <c r="D76" s="28" t="s">
        <v>31</v>
      </c>
      <c r="E76" s="37">
        <v>6477.75</v>
      </c>
      <c r="F76" s="37">
        <v>6227.57</v>
      </c>
      <c r="G76" s="167">
        <f t="shared" si="1"/>
        <v>0.96137856508818642</v>
      </c>
    </row>
    <row r="77" spans="1:13" ht="25.5">
      <c r="A77" s="162"/>
      <c r="B77" s="40"/>
      <c r="C77" s="35">
        <v>4700</v>
      </c>
      <c r="D77" s="36" t="s">
        <v>55</v>
      </c>
      <c r="E77" s="37">
        <v>19000</v>
      </c>
      <c r="F77" s="37">
        <v>18217.04</v>
      </c>
      <c r="G77" s="167">
        <f t="shared" ref="G77:G93" si="2">F77/E77</f>
        <v>0.95879157894736844</v>
      </c>
    </row>
    <row r="78" spans="1:13" ht="12.75" customHeight="1">
      <c r="A78" s="162"/>
      <c r="B78" s="17">
        <v>75075</v>
      </c>
      <c r="C78" s="18"/>
      <c r="D78" s="19" t="s">
        <v>56</v>
      </c>
      <c r="E78" s="20">
        <f>SUM(E79:E84)</f>
        <v>138587</v>
      </c>
      <c r="F78" s="20">
        <f>SUM(F79:F84)</f>
        <v>133659.51</v>
      </c>
      <c r="G78" s="161">
        <f t="shared" si="2"/>
        <v>0.96444478919379173</v>
      </c>
    </row>
    <row r="79" spans="1:13" ht="38.25">
      <c r="A79" s="162"/>
      <c r="B79" s="17"/>
      <c r="C79" s="103">
        <v>2310</v>
      </c>
      <c r="D79" s="396" t="s">
        <v>149</v>
      </c>
      <c r="E79" s="96">
        <v>7569</v>
      </c>
      <c r="F79" s="96">
        <v>7569</v>
      </c>
      <c r="G79" s="179">
        <f>F79/E79</f>
        <v>1</v>
      </c>
    </row>
    <row r="80" spans="1:13">
      <c r="A80" s="162"/>
      <c r="B80" s="17"/>
      <c r="C80" s="103">
        <v>4090</v>
      </c>
      <c r="D80" s="180" t="s">
        <v>189</v>
      </c>
      <c r="E80" s="96">
        <v>1670</v>
      </c>
      <c r="F80" s="96">
        <v>1453.39</v>
      </c>
      <c r="G80" s="179">
        <f>F80/E80</f>
        <v>0.87029341317365272</v>
      </c>
    </row>
    <row r="81" spans="1:7" ht="12.75" customHeight="1">
      <c r="A81" s="162"/>
      <c r="B81" s="17"/>
      <c r="C81" s="35">
        <v>4170</v>
      </c>
      <c r="D81" s="36" t="s">
        <v>14</v>
      </c>
      <c r="E81" s="37">
        <v>4500</v>
      </c>
      <c r="F81" s="37">
        <v>4042</v>
      </c>
      <c r="G81" s="167">
        <f>F81/E81</f>
        <v>0.89822222222222226</v>
      </c>
    </row>
    <row r="82" spans="1:7" ht="12.75" customHeight="1">
      <c r="A82" s="162"/>
      <c r="B82" s="40"/>
      <c r="C82" s="35">
        <v>4210</v>
      </c>
      <c r="D82" s="36" t="s">
        <v>23</v>
      </c>
      <c r="E82" s="37">
        <v>12099</v>
      </c>
      <c r="F82" s="37">
        <v>9788</v>
      </c>
      <c r="G82" s="167">
        <f t="shared" si="2"/>
        <v>0.80899247871724933</v>
      </c>
    </row>
    <row r="83" spans="1:7" ht="12.75" customHeight="1">
      <c r="A83" s="162"/>
      <c r="B83" s="40"/>
      <c r="C83" s="35">
        <v>4300</v>
      </c>
      <c r="D83" s="23" t="s">
        <v>20</v>
      </c>
      <c r="E83" s="37">
        <v>111449</v>
      </c>
      <c r="F83" s="37">
        <v>109507.12</v>
      </c>
      <c r="G83" s="167">
        <f t="shared" si="2"/>
        <v>0.98257606618273829</v>
      </c>
    </row>
    <row r="84" spans="1:7" ht="12.75" customHeight="1">
      <c r="A84" s="162"/>
      <c r="B84" s="40"/>
      <c r="C84" s="145">
        <v>4430</v>
      </c>
      <c r="D84" s="36" t="s">
        <v>15</v>
      </c>
      <c r="E84" s="87">
        <v>1300</v>
      </c>
      <c r="F84" s="87">
        <v>1300</v>
      </c>
      <c r="G84" s="167">
        <f t="shared" si="2"/>
        <v>1</v>
      </c>
    </row>
    <row r="85" spans="1:7" ht="12.75" customHeight="1">
      <c r="A85" s="162"/>
      <c r="B85" s="92">
        <v>75095</v>
      </c>
      <c r="C85" s="145"/>
      <c r="D85" s="129" t="s">
        <v>145</v>
      </c>
      <c r="E85" s="226">
        <f>SUM(E86:E87)</f>
        <v>27924.33</v>
      </c>
      <c r="F85" s="226">
        <f>SUM(F86:F87)</f>
        <v>22499.599999999999</v>
      </c>
      <c r="G85" s="173">
        <f t="shared" si="2"/>
        <v>0.8057346407236986</v>
      </c>
    </row>
    <row r="86" spans="1:7" ht="38.25">
      <c r="A86" s="162"/>
      <c r="B86" s="92"/>
      <c r="C86" s="145">
        <v>2319</v>
      </c>
      <c r="D86" s="235" t="s">
        <v>149</v>
      </c>
      <c r="E86" s="227">
        <v>7924.33</v>
      </c>
      <c r="F86" s="96">
        <v>4250.16</v>
      </c>
      <c r="G86" s="167">
        <f t="shared" si="2"/>
        <v>0.53634313563417979</v>
      </c>
    </row>
    <row r="87" spans="1:7" ht="12.75" customHeight="1" thickBot="1">
      <c r="A87" s="162"/>
      <c r="B87" s="92"/>
      <c r="C87" s="35">
        <v>4430</v>
      </c>
      <c r="D87" s="28" t="s">
        <v>15</v>
      </c>
      <c r="E87" s="96">
        <v>20000</v>
      </c>
      <c r="F87" s="96">
        <v>18249.439999999999</v>
      </c>
      <c r="G87" s="167">
        <f t="shared" si="2"/>
        <v>0.91247199999999995</v>
      </c>
    </row>
    <row r="88" spans="1:7" ht="26.25" thickBot="1">
      <c r="A88" s="286" t="s">
        <v>57</v>
      </c>
      <c r="B88" s="287"/>
      <c r="C88" s="282"/>
      <c r="D88" s="288" t="s">
        <v>58</v>
      </c>
      <c r="E88" s="289">
        <f>E89</f>
        <v>5980</v>
      </c>
      <c r="F88" s="289">
        <f>F89</f>
        <v>5980</v>
      </c>
      <c r="G88" s="290">
        <f t="shared" si="2"/>
        <v>1</v>
      </c>
    </row>
    <row r="89" spans="1:7" ht="25.5">
      <c r="A89" s="160"/>
      <c r="B89" s="93" t="s">
        <v>59</v>
      </c>
      <c r="C89" s="111"/>
      <c r="D89" s="33" t="s">
        <v>60</v>
      </c>
      <c r="E89" s="112">
        <f>SUM(E90:E93)</f>
        <v>5980</v>
      </c>
      <c r="F89" s="112">
        <f>SUM(F90:F93)</f>
        <v>5980</v>
      </c>
      <c r="G89" s="239">
        <f t="shared" si="2"/>
        <v>1</v>
      </c>
    </row>
    <row r="90" spans="1:7" ht="12.75" customHeight="1">
      <c r="A90" s="181"/>
      <c r="B90" s="140"/>
      <c r="C90" s="114">
        <v>4110</v>
      </c>
      <c r="D90" s="134" t="s">
        <v>43</v>
      </c>
      <c r="E90" s="139">
        <v>176.94</v>
      </c>
      <c r="F90" s="139">
        <v>176.94</v>
      </c>
      <c r="G90" s="373">
        <f>F90/E90</f>
        <v>1</v>
      </c>
    </row>
    <row r="91" spans="1:7" ht="12.75" customHeight="1">
      <c r="A91" s="181"/>
      <c r="B91" s="140"/>
      <c r="C91" s="114">
        <v>4120</v>
      </c>
      <c r="D91" s="134" t="s">
        <v>44</v>
      </c>
      <c r="E91" s="139">
        <v>24.96</v>
      </c>
      <c r="F91" s="139">
        <v>24.96</v>
      </c>
      <c r="G91" s="373">
        <f>F91/E91</f>
        <v>1</v>
      </c>
    </row>
    <row r="92" spans="1:7" ht="12.75" customHeight="1">
      <c r="A92" s="164"/>
      <c r="B92" s="234"/>
      <c r="C92" s="236">
        <v>4170</v>
      </c>
      <c r="D92" s="120" t="s">
        <v>61</v>
      </c>
      <c r="E92" s="122">
        <v>1018.1</v>
      </c>
      <c r="F92" s="122">
        <v>1018.1</v>
      </c>
      <c r="G92" s="209">
        <f t="shared" si="2"/>
        <v>1</v>
      </c>
    </row>
    <row r="93" spans="1:7" ht="12.75" customHeight="1" thickBot="1">
      <c r="A93" s="164"/>
      <c r="B93" s="234"/>
      <c r="C93" s="237">
        <v>4210</v>
      </c>
      <c r="D93" s="238" t="s">
        <v>23</v>
      </c>
      <c r="E93" s="122">
        <v>4760</v>
      </c>
      <c r="F93" s="122">
        <v>4760</v>
      </c>
      <c r="G93" s="209">
        <f t="shared" si="2"/>
        <v>1</v>
      </c>
    </row>
    <row r="94" spans="1:7" s="45" customFormat="1" ht="12.75" customHeight="1" thickBot="1">
      <c r="A94" s="296">
        <v>752</v>
      </c>
      <c r="B94" s="297"/>
      <c r="C94" s="298"/>
      <c r="D94" s="299" t="s">
        <v>62</v>
      </c>
      <c r="E94" s="300">
        <f>E95</f>
        <v>200</v>
      </c>
      <c r="F94" s="300">
        <f>F95</f>
        <v>200</v>
      </c>
      <c r="G94" s="301">
        <f t="shared" ref="G94:G116" si="3">F94/E94</f>
        <v>1</v>
      </c>
    </row>
    <row r="95" spans="1:7" s="45" customFormat="1" ht="12.75" customHeight="1">
      <c r="A95" s="160"/>
      <c r="B95" s="16">
        <v>75212</v>
      </c>
      <c r="C95" s="41"/>
      <c r="D95" s="33" t="s">
        <v>63</v>
      </c>
      <c r="E95" s="34">
        <f>E96</f>
        <v>200</v>
      </c>
      <c r="F95" s="34">
        <f>F96</f>
        <v>200</v>
      </c>
      <c r="G95" s="183">
        <f>F95/E95</f>
        <v>1</v>
      </c>
    </row>
    <row r="96" spans="1:7" s="45" customFormat="1" ht="12.75" customHeight="1" thickBot="1">
      <c r="A96" s="168"/>
      <c r="B96" s="30"/>
      <c r="C96" s="46">
        <v>4210</v>
      </c>
      <c r="D96" s="47" t="s">
        <v>23</v>
      </c>
      <c r="E96" s="48">
        <v>200</v>
      </c>
      <c r="F96" s="48">
        <v>200</v>
      </c>
      <c r="G96" s="184">
        <f t="shared" si="3"/>
        <v>1</v>
      </c>
    </row>
    <row r="97" spans="1:7" s="45" customFormat="1" ht="12.75" customHeight="1" thickBot="1">
      <c r="A97" s="302">
        <v>754</v>
      </c>
      <c r="B97" s="303"/>
      <c r="C97" s="304"/>
      <c r="D97" s="288" t="s">
        <v>64</v>
      </c>
      <c r="E97" s="289">
        <f>E98+E100+E103+E105+E108</f>
        <v>612646</v>
      </c>
      <c r="F97" s="289">
        <f>F98+F100+F103+F105+F108</f>
        <v>608536.69000000006</v>
      </c>
      <c r="G97" s="305">
        <f t="shared" si="3"/>
        <v>0.9932925212928837</v>
      </c>
    </row>
    <row r="98" spans="1:7" s="45" customFormat="1" ht="12.75" customHeight="1">
      <c r="A98" s="185"/>
      <c r="B98" s="49">
        <v>75404</v>
      </c>
      <c r="C98" s="50"/>
      <c r="D98" s="126" t="s">
        <v>65</v>
      </c>
      <c r="E98" s="51">
        <f>E99</f>
        <v>45000</v>
      </c>
      <c r="F98" s="51">
        <f>F99</f>
        <v>45000</v>
      </c>
      <c r="G98" s="186">
        <f t="shared" si="3"/>
        <v>1</v>
      </c>
    </row>
    <row r="99" spans="1:7" s="45" customFormat="1" ht="12.75" customHeight="1">
      <c r="A99" s="174"/>
      <c r="B99" s="42"/>
      <c r="C99" s="52" t="s">
        <v>170</v>
      </c>
      <c r="D99" s="127" t="s">
        <v>171</v>
      </c>
      <c r="E99" s="53">
        <v>45000</v>
      </c>
      <c r="F99" s="53">
        <v>45000</v>
      </c>
      <c r="G99" s="187">
        <f t="shared" si="3"/>
        <v>1</v>
      </c>
    </row>
    <row r="100" spans="1:7" s="45" customFormat="1" ht="12.75" customHeight="1">
      <c r="A100" s="174"/>
      <c r="B100" s="39">
        <v>75405</v>
      </c>
      <c r="C100" s="35"/>
      <c r="D100" s="19" t="s">
        <v>66</v>
      </c>
      <c r="E100" s="20">
        <f>SUM(E101:E102)</f>
        <v>32000</v>
      </c>
      <c r="F100" s="20">
        <f>SUM(F101:F102)</f>
        <v>31997</v>
      </c>
      <c r="G100" s="161">
        <f t="shared" si="3"/>
        <v>0.99990625</v>
      </c>
    </row>
    <row r="101" spans="1:7" s="45" customFormat="1" ht="12.75" customHeight="1">
      <c r="A101" s="174"/>
      <c r="B101" s="42"/>
      <c r="C101" s="35">
        <v>4210</v>
      </c>
      <c r="D101" s="36" t="s">
        <v>23</v>
      </c>
      <c r="E101" s="37">
        <v>31616</v>
      </c>
      <c r="F101" s="37">
        <v>31614</v>
      </c>
      <c r="G101" s="167">
        <f t="shared" si="3"/>
        <v>0.99993674089068829</v>
      </c>
    </row>
    <row r="102" spans="1:7" s="45" customFormat="1" ht="12.75" customHeight="1">
      <c r="A102" s="174"/>
      <c r="B102" s="42"/>
      <c r="C102" s="35">
        <v>4300</v>
      </c>
      <c r="D102" s="23" t="s">
        <v>20</v>
      </c>
      <c r="E102" s="37">
        <v>384</v>
      </c>
      <c r="F102" s="37">
        <v>383</v>
      </c>
      <c r="G102" s="167">
        <f t="shared" si="3"/>
        <v>0.99739583333333337</v>
      </c>
    </row>
    <row r="103" spans="1:7" s="45" customFormat="1" ht="12.75" customHeight="1">
      <c r="A103" s="162"/>
      <c r="B103" s="17" t="s">
        <v>67</v>
      </c>
      <c r="C103" s="18"/>
      <c r="D103" s="19" t="s">
        <v>68</v>
      </c>
      <c r="E103" s="20">
        <f>E104</f>
        <v>13000</v>
      </c>
      <c r="F103" s="20">
        <f>F104</f>
        <v>12999.99</v>
      </c>
      <c r="G103" s="161">
        <f t="shared" si="3"/>
        <v>0.99999923076923081</v>
      </c>
    </row>
    <row r="104" spans="1:7" s="45" customFormat="1" ht="12.75" customHeight="1">
      <c r="A104" s="162"/>
      <c r="B104" s="40"/>
      <c r="C104" s="35">
        <v>4210</v>
      </c>
      <c r="D104" s="23" t="s">
        <v>23</v>
      </c>
      <c r="E104" s="37">
        <v>13000</v>
      </c>
      <c r="F104" s="37">
        <v>12999.99</v>
      </c>
      <c r="G104" s="167">
        <f t="shared" si="3"/>
        <v>0.99999923076923081</v>
      </c>
    </row>
    <row r="105" spans="1:7" s="45" customFormat="1" ht="12.75" customHeight="1">
      <c r="A105" s="162"/>
      <c r="B105" s="17" t="s">
        <v>69</v>
      </c>
      <c r="C105" s="18"/>
      <c r="D105" s="19" t="s">
        <v>70</v>
      </c>
      <c r="E105" s="20">
        <f>E106+E107</f>
        <v>1000</v>
      </c>
      <c r="F105" s="20">
        <f>F106+F107</f>
        <v>1000</v>
      </c>
      <c r="G105" s="161">
        <f t="shared" si="3"/>
        <v>1</v>
      </c>
    </row>
    <row r="106" spans="1:7" s="45" customFormat="1" ht="12.75" customHeight="1">
      <c r="A106" s="162"/>
      <c r="B106" s="17"/>
      <c r="C106" s="35">
        <v>4210</v>
      </c>
      <c r="D106" s="36" t="s">
        <v>23</v>
      </c>
      <c r="E106" s="37">
        <v>614.63</v>
      </c>
      <c r="F106" s="37">
        <v>614.63</v>
      </c>
      <c r="G106" s="167">
        <f t="shared" si="3"/>
        <v>1</v>
      </c>
    </row>
    <row r="107" spans="1:7" s="45" customFormat="1" ht="25.5">
      <c r="A107" s="162"/>
      <c r="B107" s="17"/>
      <c r="C107" s="35">
        <v>4700</v>
      </c>
      <c r="D107" s="36" t="s">
        <v>55</v>
      </c>
      <c r="E107" s="37">
        <v>385.37</v>
      </c>
      <c r="F107" s="37">
        <v>385.37</v>
      </c>
      <c r="G107" s="167">
        <f t="shared" si="3"/>
        <v>1</v>
      </c>
    </row>
    <row r="108" spans="1:7" s="45" customFormat="1" ht="12.75" customHeight="1">
      <c r="A108" s="162"/>
      <c r="B108" s="17" t="s">
        <v>71</v>
      </c>
      <c r="C108" s="18"/>
      <c r="D108" s="19" t="s">
        <v>72</v>
      </c>
      <c r="E108" s="20">
        <f>SUM(E109:E120)</f>
        <v>521646</v>
      </c>
      <c r="F108" s="20">
        <f>SUM(F109:F120)</f>
        <v>517539.7</v>
      </c>
      <c r="G108" s="161">
        <f t="shared" si="3"/>
        <v>0.99212818654796553</v>
      </c>
    </row>
    <row r="109" spans="1:7" s="45" customFormat="1" ht="12.75" customHeight="1">
      <c r="A109" s="162"/>
      <c r="B109" s="40"/>
      <c r="C109" s="35">
        <v>3020</v>
      </c>
      <c r="D109" s="36" t="s">
        <v>50</v>
      </c>
      <c r="E109" s="37">
        <v>12093.32</v>
      </c>
      <c r="F109" s="37">
        <v>11640.16</v>
      </c>
      <c r="G109" s="167">
        <f t="shared" si="3"/>
        <v>0.96252807334958479</v>
      </c>
    </row>
    <row r="110" spans="1:7" s="45" customFormat="1" ht="12.75" customHeight="1">
      <c r="A110" s="162"/>
      <c r="B110" s="40"/>
      <c r="C110" s="35">
        <v>4010</v>
      </c>
      <c r="D110" s="36" t="s">
        <v>42</v>
      </c>
      <c r="E110" s="37">
        <v>364624</v>
      </c>
      <c r="F110" s="37">
        <v>364623.92</v>
      </c>
      <c r="G110" s="167">
        <f t="shared" si="3"/>
        <v>0.99999978059590144</v>
      </c>
    </row>
    <row r="111" spans="1:7" s="45" customFormat="1" ht="12.75" customHeight="1">
      <c r="A111" s="162"/>
      <c r="B111" s="40"/>
      <c r="C111" s="35">
        <v>4040</v>
      </c>
      <c r="D111" s="36" t="s">
        <v>51</v>
      </c>
      <c r="E111" s="37">
        <v>29006.68</v>
      </c>
      <c r="F111" s="37">
        <v>29006.68</v>
      </c>
      <c r="G111" s="167">
        <f t="shared" si="3"/>
        <v>1</v>
      </c>
    </row>
    <row r="112" spans="1:7" s="45" customFormat="1" ht="12.75" customHeight="1">
      <c r="A112" s="162"/>
      <c r="B112" s="40"/>
      <c r="C112" s="35">
        <v>4110</v>
      </c>
      <c r="D112" s="36" t="s">
        <v>43</v>
      </c>
      <c r="E112" s="37">
        <v>66000</v>
      </c>
      <c r="F112" s="37">
        <v>65688.759999999995</v>
      </c>
      <c r="G112" s="167">
        <f t="shared" si="3"/>
        <v>0.99528424242424229</v>
      </c>
    </row>
    <row r="113" spans="1:7" s="45" customFormat="1" ht="12.75" customHeight="1">
      <c r="A113" s="162"/>
      <c r="B113" s="40"/>
      <c r="C113" s="35">
        <v>4120</v>
      </c>
      <c r="D113" s="36" t="s">
        <v>44</v>
      </c>
      <c r="E113" s="37">
        <v>8900</v>
      </c>
      <c r="F113" s="37">
        <v>8501.82</v>
      </c>
      <c r="G113" s="167">
        <f t="shared" si="3"/>
        <v>0.95526067415730331</v>
      </c>
    </row>
    <row r="114" spans="1:7" s="45" customFormat="1" ht="12.75" customHeight="1">
      <c r="A114" s="162"/>
      <c r="B114" s="40"/>
      <c r="C114" s="35">
        <v>4170</v>
      </c>
      <c r="D114" s="36" t="s">
        <v>14</v>
      </c>
      <c r="E114" s="37">
        <v>300</v>
      </c>
      <c r="F114" s="37">
        <v>271.76</v>
      </c>
      <c r="G114" s="167">
        <f t="shared" si="3"/>
        <v>0.9058666666666666</v>
      </c>
    </row>
    <row r="115" spans="1:7" s="45" customFormat="1" ht="12.75" customHeight="1">
      <c r="A115" s="162"/>
      <c r="B115" s="40"/>
      <c r="C115" s="35">
        <v>4210</v>
      </c>
      <c r="D115" s="36" t="s">
        <v>23</v>
      </c>
      <c r="E115" s="37">
        <v>14776</v>
      </c>
      <c r="F115" s="37">
        <v>14110.62</v>
      </c>
      <c r="G115" s="167">
        <f t="shared" si="3"/>
        <v>0.95496886843530049</v>
      </c>
    </row>
    <row r="116" spans="1:7" s="45" customFormat="1" ht="12.75" customHeight="1">
      <c r="A116" s="162"/>
      <c r="B116" s="40"/>
      <c r="C116" s="35">
        <v>4270</v>
      </c>
      <c r="D116" s="36" t="s">
        <v>24</v>
      </c>
      <c r="E116" s="37">
        <v>8987</v>
      </c>
      <c r="F116" s="37">
        <v>8987</v>
      </c>
      <c r="G116" s="167">
        <f t="shared" si="3"/>
        <v>1</v>
      </c>
    </row>
    <row r="117" spans="1:7" s="45" customFormat="1" ht="12.75" customHeight="1">
      <c r="A117" s="162"/>
      <c r="B117" s="40"/>
      <c r="C117" s="35">
        <v>4300</v>
      </c>
      <c r="D117" s="36" t="s">
        <v>20</v>
      </c>
      <c r="E117" s="37">
        <v>4113</v>
      </c>
      <c r="F117" s="37">
        <v>2638.52</v>
      </c>
      <c r="G117" s="167">
        <f t="shared" ref="G117:G140" si="4">F117/E117</f>
        <v>0.64150741551179191</v>
      </c>
    </row>
    <row r="118" spans="1:7" s="45" customFormat="1" ht="12.75" customHeight="1">
      <c r="A118" s="162"/>
      <c r="B118" s="40"/>
      <c r="C118" s="35">
        <v>4430</v>
      </c>
      <c r="D118" s="36" t="s">
        <v>15</v>
      </c>
      <c r="E118" s="37">
        <v>2500</v>
      </c>
      <c r="F118" s="37">
        <v>2061</v>
      </c>
      <c r="G118" s="167">
        <f t="shared" si="4"/>
        <v>0.82440000000000002</v>
      </c>
    </row>
    <row r="119" spans="1:7" s="45" customFormat="1" ht="12.75" customHeight="1">
      <c r="A119" s="162"/>
      <c r="B119" s="40"/>
      <c r="C119" s="35">
        <v>4440</v>
      </c>
      <c r="D119" s="36" t="s">
        <v>54</v>
      </c>
      <c r="E119" s="37">
        <v>9846</v>
      </c>
      <c r="F119" s="37">
        <v>9846</v>
      </c>
      <c r="G119" s="167">
        <f t="shared" si="4"/>
        <v>1</v>
      </c>
    </row>
    <row r="120" spans="1:7" ht="26.25" thickBot="1">
      <c r="A120" s="188"/>
      <c r="B120" s="97"/>
      <c r="C120" s="98">
        <v>4700</v>
      </c>
      <c r="D120" s="36" t="s">
        <v>55</v>
      </c>
      <c r="E120" s="99">
        <v>500</v>
      </c>
      <c r="F120" s="99">
        <v>163.46</v>
      </c>
      <c r="G120" s="189">
        <f t="shared" ref="G120:G123" si="5">F120/E120</f>
        <v>0.32691999999999999</v>
      </c>
    </row>
    <row r="121" spans="1:7" ht="12.75" customHeight="1" thickBot="1">
      <c r="A121" s="306">
        <v>757</v>
      </c>
      <c r="B121" s="307"/>
      <c r="C121" s="307"/>
      <c r="D121" s="308" t="s">
        <v>187</v>
      </c>
      <c r="E121" s="309">
        <f>E122</f>
        <v>200000</v>
      </c>
      <c r="F121" s="309">
        <f>F122</f>
        <v>152706.25</v>
      </c>
      <c r="G121" s="310">
        <f t="shared" si="5"/>
        <v>0.76353124999999999</v>
      </c>
    </row>
    <row r="122" spans="1:7" ht="25.5">
      <c r="A122" s="190"/>
      <c r="B122" s="240">
        <v>75702</v>
      </c>
      <c r="C122" s="100"/>
      <c r="D122" s="270" t="s">
        <v>146</v>
      </c>
      <c r="E122" s="101">
        <f>E123</f>
        <v>200000</v>
      </c>
      <c r="F122" s="101">
        <f>F123</f>
        <v>152706.25</v>
      </c>
      <c r="G122" s="191">
        <f t="shared" si="5"/>
        <v>0.76353124999999999</v>
      </c>
    </row>
    <row r="123" spans="1:7" ht="39" thickBot="1">
      <c r="A123" s="192"/>
      <c r="B123" s="113"/>
      <c r="C123" s="27">
        <v>8110</v>
      </c>
      <c r="D123" s="128" t="s">
        <v>147</v>
      </c>
      <c r="E123" s="119">
        <v>200000</v>
      </c>
      <c r="F123" s="119">
        <v>152706.25</v>
      </c>
      <c r="G123" s="193">
        <f t="shared" si="5"/>
        <v>0.76353124999999999</v>
      </c>
    </row>
    <row r="124" spans="1:7" ht="12.75" customHeight="1" thickBot="1">
      <c r="A124" s="306">
        <v>758</v>
      </c>
      <c r="B124" s="311"/>
      <c r="C124" s="282"/>
      <c r="D124" s="312" t="s">
        <v>73</v>
      </c>
      <c r="E124" s="289">
        <f>E125</f>
        <v>52000</v>
      </c>
      <c r="F124" s="289">
        <f>F125</f>
        <v>0</v>
      </c>
      <c r="G124" s="285">
        <f t="shared" si="4"/>
        <v>0</v>
      </c>
    </row>
    <row r="125" spans="1:7" ht="12.75" customHeight="1">
      <c r="A125" s="185"/>
      <c r="B125" s="49">
        <v>75818</v>
      </c>
      <c r="C125" s="50"/>
      <c r="D125" s="33" t="s">
        <v>74</v>
      </c>
      <c r="E125" s="51">
        <f>E126</f>
        <v>52000</v>
      </c>
      <c r="F125" s="51">
        <f>F126</f>
        <v>0</v>
      </c>
      <c r="G125" s="169">
        <f t="shared" si="4"/>
        <v>0</v>
      </c>
    </row>
    <row r="126" spans="1:7" ht="12.75" customHeight="1" thickBot="1">
      <c r="A126" s="194"/>
      <c r="B126" s="75"/>
      <c r="C126" s="22">
        <v>4810</v>
      </c>
      <c r="D126" s="23" t="s">
        <v>75</v>
      </c>
      <c r="E126" s="24">
        <v>52000</v>
      </c>
      <c r="F126" s="24">
        <v>0</v>
      </c>
      <c r="G126" s="182">
        <f t="shared" si="4"/>
        <v>0</v>
      </c>
    </row>
    <row r="127" spans="1:7" ht="12.75" customHeight="1" thickBot="1">
      <c r="A127" s="291" t="s">
        <v>76</v>
      </c>
      <c r="B127" s="313"/>
      <c r="C127" s="293"/>
      <c r="D127" s="279" t="s">
        <v>77</v>
      </c>
      <c r="E127" s="294">
        <f>SUM(E128+E148+E169+E171+E192+E194+E198+E216)</f>
        <v>4590757.0699999994</v>
      </c>
      <c r="F127" s="294">
        <f>SUM(F128+F148+F169+F171+F192+F194+F198+F216)</f>
        <v>4397887.0999999996</v>
      </c>
      <c r="G127" s="314">
        <f t="shared" si="4"/>
        <v>0.95798732822078958</v>
      </c>
    </row>
    <row r="128" spans="1:7" ht="12.75" customHeight="1">
      <c r="A128" s="160"/>
      <c r="B128" s="31" t="s">
        <v>78</v>
      </c>
      <c r="C128" s="32"/>
      <c r="D128" s="33" t="s">
        <v>79</v>
      </c>
      <c r="E128" s="34">
        <f>SUM(E129:E147)</f>
        <v>1834678.9600000002</v>
      </c>
      <c r="F128" s="34">
        <f>SUM(F129:F147)</f>
        <v>1710526.4699999995</v>
      </c>
      <c r="G128" s="169">
        <f t="shared" si="4"/>
        <v>0.93233012820946037</v>
      </c>
    </row>
    <row r="129" spans="1:7" ht="12.75" customHeight="1">
      <c r="A129" s="160"/>
      <c r="B129" s="31"/>
      <c r="C129" s="35">
        <v>3020</v>
      </c>
      <c r="D129" s="36" t="s">
        <v>50</v>
      </c>
      <c r="E129" s="241">
        <v>3000</v>
      </c>
      <c r="F129" s="241">
        <v>2744.42</v>
      </c>
      <c r="G129" s="170">
        <f t="shared" si="4"/>
        <v>0.91480666666666666</v>
      </c>
    </row>
    <row r="130" spans="1:7" ht="12.75" customHeight="1">
      <c r="A130" s="162"/>
      <c r="B130" s="40"/>
      <c r="C130" s="35">
        <v>4010</v>
      </c>
      <c r="D130" s="36" t="s">
        <v>42</v>
      </c>
      <c r="E130" s="37">
        <v>1221877</v>
      </c>
      <c r="F130" s="37">
        <v>1122422.19</v>
      </c>
      <c r="G130" s="167">
        <f t="shared" si="4"/>
        <v>0.91860489230912767</v>
      </c>
    </row>
    <row r="131" spans="1:7" ht="12.75" customHeight="1">
      <c r="A131" s="162"/>
      <c r="B131" s="40"/>
      <c r="C131" s="35">
        <v>4040</v>
      </c>
      <c r="D131" s="36" t="s">
        <v>51</v>
      </c>
      <c r="E131" s="37">
        <v>83614</v>
      </c>
      <c r="F131" s="37">
        <v>83613.990000000005</v>
      </c>
      <c r="G131" s="167">
        <f t="shared" si="4"/>
        <v>0.99999988040280341</v>
      </c>
    </row>
    <row r="132" spans="1:7" ht="12.75" customHeight="1">
      <c r="A132" s="162"/>
      <c r="B132" s="40"/>
      <c r="C132" s="35">
        <v>4110</v>
      </c>
      <c r="D132" s="36" t="s">
        <v>43</v>
      </c>
      <c r="E132" s="37">
        <v>202482.83</v>
      </c>
      <c r="F132" s="37">
        <v>200391</v>
      </c>
      <c r="G132" s="167">
        <f t="shared" si="4"/>
        <v>0.98966909935030056</v>
      </c>
    </row>
    <row r="133" spans="1:7" ht="12.75" customHeight="1">
      <c r="A133" s="162"/>
      <c r="B133" s="40"/>
      <c r="C133" s="35">
        <v>4120</v>
      </c>
      <c r="D133" s="36" t="s">
        <v>44</v>
      </c>
      <c r="E133" s="37">
        <v>29802.84</v>
      </c>
      <c r="F133" s="37">
        <v>23020.91</v>
      </c>
      <c r="G133" s="167">
        <f t="shared" si="4"/>
        <v>0.77244014328835775</v>
      </c>
    </row>
    <row r="134" spans="1:7">
      <c r="A134" s="162"/>
      <c r="B134" s="40"/>
      <c r="C134" s="35">
        <v>4140</v>
      </c>
      <c r="D134" s="171" t="s">
        <v>150</v>
      </c>
      <c r="E134" s="37">
        <v>6000</v>
      </c>
      <c r="F134" s="37">
        <v>473</v>
      </c>
      <c r="G134" s="167">
        <f t="shared" si="4"/>
        <v>7.8833333333333339E-2</v>
      </c>
    </row>
    <row r="135" spans="1:7" ht="12.75" customHeight="1">
      <c r="A135" s="162"/>
      <c r="B135" s="40"/>
      <c r="C135" s="35">
        <v>4170</v>
      </c>
      <c r="D135" s="36" t="s">
        <v>14</v>
      </c>
      <c r="E135" s="37">
        <v>3616.11</v>
      </c>
      <c r="F135" s="37">
        <v>3601</v>
      </c>
      <c r="G135" s="167">
        <f t="shared" si="4"/>
        <v>0.99582147666968091</v>
      </c>
    </row>
    <row r="136" spans="1:7" ht="12.75" customHeight="1">
      <c r="A136" s="162"/>
      <c r="B136" s="40"/>
      <c r="C136" s="35">
        <v>4210</v>
      </c>
      <c r="D136" s="36" t="s">
        <v>23</v>
      </c>
      <c r="E136" s="37">
        <v>61175</v>
      </c>
      <c r="F136" s="37">
        <v>61055.17</v>
      </c>
      <c r="G136" s="167">
        <f t="shared" si="4"/>
        <v>0.99804119329791574</v>
      </c>
    </row>
    <row r="137" spans="1:7" ht="12.75" customHeight="1">
      <c r="A137" s="162"/>
      <c r="B137" s="40"/>
      <c r="C137" s="35">
        <v>4240</v>
      </c>
      <c r="D137" s="127" t="s">
        <v>163</v>
      </c>
      <c r="E137" s="37">
        <v>27966.18</v>
      </c>
      <c r="F137" s="37">
        <v>27636.19</v>
      </c>
      <c r="G137" s="167">
        <f t="shared" si="4"/>
        <v>0.9882003906146638</v>
      </c>
    </row>
    <row r="138" spans="1:7" ht="12.75" customHeight="1">
      <c r="A138" s="162"/>
      <c r="B138" s="40"/>
      <c r="C138" s="35">
        <v>4260</v>
      </c>
      <c r="D138" s="36" t="s">
        <v>29</v>
      </c>
      <c r="E138" s="37">
        <v>72500</v>
      </c>
      <c r="F138" s="37">
        <v>66867.53</v>
      </c>
      <c r="G138" s="167">
        <f t="shared" si="4"/>
        <v>0.92231075862068967</v>
      </c>
    </row>
    <row r="139" spans="1:7" ht="12.75" customHeight="1">
      <c r="A139" s="162"/>
      <c r="B139" s="40"/>
      <c r="C139" s="35">
        <v>4270</v>
      </c>
      <c r="D139" s="36" t="s">
        <v>24</v>
      </c>
      <c r="E139" s="37">
        <v>5000</v>
      </c>
      <c r="F139" s="37">
        <v>4034.87</v>
      </c>
      <c r="G139" s="167">
        <f t="shared" si="4"/>
        <v>0.80697399999999997</v>
      </c>
    </row>
    <row r="140" spans="1:7" ht="12.75" customHeight="1">
      <c r="A140" s="162"/>
      <c r="B140" s="40"/>
      <c r="C140" s="35">
        <v>4280</v>
      </c>
      <c r="D140" s="36" t="s">
        <v>52</v>
      </c>
      <c r="E140" s="37">
        <v>400</v>
      </c>
      <c r="F140" s="37">
        <v>139</v>
      </c>
      <c r="G140" s="167">
        <f t="shared" si="4"/>
        <v>0.34749999999999998</v>
      </c>
    </row>
    <row r="141" spans="1:7" ht="12.75" customHeight="1">
      <c r="A141" s="162"/>
      <c r="B141" s="40"/>
      <c r="C141" s="35">
        <v>4300</v>
      </c>
      <c r="D141" s="36" t="s">
        <v>20</v>
      </c>
      <c r="E141" s="37">
        <v>49515</v>
      </c>
      <c r="F141" s="37">
        <v>47927.22</v>
      </c>
      <c r="G141" s="167">
        <f t="shared" ref="G141:G175" si="6">F141/E141</f>
        <v>0.9679333535292336</v>
      </c>
    </row>
    <row r="142" spans="1:7" ht="12.75" customHeight="1">
      <c r="A142" s="162"/>
      <c r="B142" s="40"/>
      <c r="C142" s="35">
        <v>4360</v>
      </c>
      <c r="D142" s="36" t="s">
        <v>152</v>
      </c>
      <c r="E142" s="37">
        <v>2000</v>
      </c>
      <c r="F142" s="37">
        <v>1344.48</v>
      </c>
      <c r="G142" s="167">
        <f t="shared" si="6"/>
        <v>0.67224000000000006</v>
      </c>
    </row>
    <row r="143" spans="1:7" ht="12.75" customHeight="1">
      <c r="A143" s="162"/>
      <c r="B143" s="40"/>
      <c r="C143" s="35">
        <v>4390</v>
      </c>
      <c r="D143" s="36" t="s">
        <v>153</v>
      </c>
      <c r="E143" s="37">
        <v>957</v>
      </c>
      <c r="F143" s="37">
        <v>956.5</v>
      </c>
      <c r="G143" s="167">
        <f t="shared" si="6"/>
        <v>0.9994775339602926</v>
      </c>
    </row>
    <row r="144" spans="1:7" ht="12.75" customHeight="1">
      <c r="A144" s="162"/>
      <c r="B144" s="40"/>
      <c r="C144" s="35">
        <v>4410</v>
      </c>
      <c r="D144" s="36" t="s">
        <v>53</v>
      </c>
      <c r="E144" s="37">
        <v>400</v>
      </c>
      <c r="F144" s="37">
        <v>52.97</v>
      </c>
      <c r="G144" s="167">
        <f t="shared" si="6"/>
        <v>0.13242499999999999</v>
      </c>
    </row>
    <row r="145" spans="1:7" ht="12.75" customHeight="1">
      <c r="A145" s="162"/>
      <c r="B145" s="40"/>
      <c r="C145" s="35">
        <v>4430</v>
      </c>
      <c r="D145" s="36" t="s">
        <v>15</v>
      </c>
      <c r="E145" s="37">
        <v>2000</v>
      </c>
      <c r="F145" s="37">
        <v>1876.89</v>
      </c>
      <c r="G145" s="167">
        <f t="shared" si="6"/>
        <v>0.93844500000000008</v>
      </c>
    </row>
    <row r="146" spans="1:7" ht="12.75" customHeight="1">
      <c r="A146" s="162"/>
      <c r="B146" s="40"/>
      <c r="C146" s="22">
        <v>4440</v>
      </c>
      <c r="D146" s="36" t="s">
        <v>54</v>
      </c>
      <c r="E146" s="37">
        <v>61473</v>
      </c>
      <c r="F146" s="37">
        <v>61473</v>
      </c>
      <c r="G146" s="167">
        <f t="shared" si="6"/>
        <v>1</v>
      </c>
    </row>
    <row r="147" spans="1:7" ht="25.5">
      <c r="A147" s="162"/>
      <c r="B147" s="105"/>
      <c r="C147" s="109">
        <v>4700</v>
      </c>
      <c r="D147" s="242" t="s">
        <v>55</v>
      </c>
      <c r="E147" s="37">
        <v>900</v>
      </c>
      <c r="F147" s="37">
        <v>896.14</v>
      </c>
      <c r="G147" s="167">
        <f t="shared" si="6"/>
        <v>0.9957111111111111</v>
      </c>
    </row>
    <row r="148" spans="1:7" ht="12.75" customHeight="1">
      <c r="A148" s="207"/>
      <c r="B148" s="243">
        <v>80104</v>
      </c>
      <c r="C148" s="244"/>
      <c r="D148" s="245" t="s">
        <v>80</v>
      </c>
      <c r="E148" s="54">
        <f>SUM(E149:E168)</f>
        <v>1267097.46</v>
      </c>
      <c r="F148" s="54">
        <f>SUM(F149:F168)</f>
        <v>1256210.3700000001</v>
      </c>
      <c r="G148" s="195">
        <f t="shared" si="6"/>
        <v>0.99140785113719676</v>
      </c>
    </row>
    <row r="149" spans="1:7" ht="25.5">
      <c r="A149" s="208"/>
      <c r="B149" s="151"/>
      <c r="C149" s="247">
        <v>2540</v>
      </c>
      <c r="D149" s="366" t="s">
        <v>172</v>
      </c>
      <c r="E149" s="248">
        <v>100718.46</v>
      </c>
      <c r="F149" s="115">
        <v>100718.46</v>
      </c>
      <c r="G149" s="249">
        <f t="shared" si="6"/>
        <v>1</v>
      </c>
    </row>
    <row r="150" spans="1:7" ht="12.75" customHeight="1">
      <c r="A150" s="185"/>
      <c r="B150" s="246"/>
      <c r="C150" s="69">
        <v>3020</v>
      </c>
      <c r="D150" s="130" t="s">
        <v>81</v>
      </c>
      <c r="E150" s="53">
        <v>2000</v>
      </c>
      <c r="F150" s="53">
        <v>1568.32</v>
      </c>
      <c r="G150" s="187">
        <f t="shared" si="6"/>
        <v>0.78415999999999997</v>
      </c>
    </row>
    <row r="151" spans="1:7" ht="12.75" customHeight="1">
      <c r="A151" s="174"/>
      <c r="B151" s="42"/>
      <c r="C151" s="52">
        <v>4010</v>
      </c>
      <c r="D151" s="127" t="s">
        <v>42</v>
      </c>
      <c r="E151" s="53">
        <v>606226</v>
      </c>
      <c r="F151" s="53">
        <v>602515.96</v>
      </c>
      <c r="G151" s="187">
        <f t="shared" si="6"/>
        <v>0.99388010411958572</v>
      </c>
    </row>
    <row r="152" spans="1:7" ht="12.75" customHeight="1">
      <c r="A152" s="174"/>
      <c r="B152" s="42"/>
      <c r="C152" s="52">
        <v>4040</v>
      </c>
      <c r="D152" s="127" t="s">
        <v>51</v>
      </c>
      <c r="E152" s="53">
        <v>46948.53</v>
      </c>
      <c r="F152" s="53">
        <v>46948.53</v>
      </c>
      <c r="G152" s="187">
        <f t="shared" si="6"/>
        <v>1</v>
      </c>
    </row>
    <row r="153" spans="1:7" ht="12.75" customHeight="1">
      <c r="A153" s="174"/>
      <c r="B153" s="42"/>
      <c r="C153" s="52">
        <v>4110</v>
      </c>
      <c r="D153" s="127" t="s">
        <v>43</v>
      </c>
      <c r="E153" s="53">
        <v>108800</v>
      </c>
      <c r="F153" s="53">
        <v>108745.49</v>
      </c>
      <c r="G153" s="187">
        <f t="shared" si="6"/>
        <v>0.99949898897058831</v>
      </c>
    </row>
    <row r="154" spans="1:7" ht="12.75" customHeight="1">
      <c r="A154" s="174"/>
      <c r="B154" s="42"/>
      <c r="C154" s="52">
        <v>4120</v>
      </c>
      <c r="D154" s="127" t="s">
        <v>82</v>
      </c>
      <c r="E154" s="53">
        <v>11800</v>
      </c>
      <c r="F154" s="53">
        <v>11739.08</v>
      </c>
      <c r="G154" s="187">
        <f t="shared" si="6"/>
        <v>0.99483728813559325</v>
      </c>
    </row>
    <row r="155" spans="1:7" ht="12.75" customHeight="1">
      <c r="A155" s="174"/>
      <c r="B155" s="42"/>
      <c r="C155" s="52" t="s">
        <v>83</v>
      </c>
      <c r="D155" s="127" t="s">
        <v>14</v>
      </c>
      <c r="E155" s="53">
        <v>4900</v>
      </c>
      <c r="F155" s="53">
        <v>4711.08</v>
      </c>
      <c r="G155" s="187">
        <f t="shared" si="6"/>
        <v>0.96144489795918364</v>
      </c>
    </row>
    <row r="156" spans="1:7" ht="12.75" customHeight="1">
      <c r="A156" s="174"/>
      <c r="B156" s="42"/>
      <c r="C156" s="52">
        <v>4210</v>
      </c>
      <c r="D156" s="127" t="s">
        <v>23</v>
      </c>
      <c r="E156" s="53">
        <v>25000</v>
      </c>
      <c r="F156" s="53">
        <v>24976.75</v>
      </c>
      <c r="G156" s="187">
        <f t="shared" si="6"/>
        <v>0.99907000000000001</v>
      </c>
    </row>
    <row r="157" spans="1:7" ht="12.75" customHeight="1">
      <c r="A157" s="174"/>
      <c r="B157" s="42"/>
      <c r="C157" s="52">
        <v>4220</v>
      </c>
      <c r="D157" s="127" t="s">
        <v>84</v>
      </c>
      <c r="E157" s="53">
        <v>87397.11</v>
      </c>
      <c r="F157" s="53">
        <v>84257.3</v>
      </c>
      <c r="G157" s="187">
        <f>F157/E157</f>
        <v>0.96407421252258807</v>
      </c>
    </row>
    <row r="158" spans="1:7" ht="12.75" customHeight="1">
      <c r="A158" s="174"/>
      <c r="B158" s="42"/>
      <c r="C158" s="52" t="s">
        <v>141</v>
      </c>
      <c r="D158" s="127" t="s">
        <v>163</v>
      </c>
      <c r="E158" s="53">
        <v>1891</v>
      </c>
      <c r="F158" s="53">
        <v>1745.69</v>
      </c>
      <c r="G158" s="187">
        <f t="shared" si="6"/>
        <v>0.92315705975674245</v>
      </c>
    </row>
    <row r="159" spans="1:7" ht="12.75" customHeight="1">
      <c r="A159" s="174"/>
      <c r="B159" s="42"/>
      <c r="C159" s="52">
        <v>4260</v>
      </c>
      <c r="D159" s="127" t="s">
        <v>29</v>
      </c>
      <c r="E159" s="53">
        <v>70200</v>
      </c>
      <c r="F159" s="53">
        <v>69810.350000000006</v>
      </c>
      <c r="G159" s="187">
        <f t="shared" si="6"/>
        <v>0.99444943019943033</v>
      </c>
    </row>
    <row r="160" spans="1:7" ht="12.75" customHeight="1">
      <c r="A160" s="174"/>
      <c r="B160" s="42"/>
      <c r="C160" s="52">
        <v>4270</v>
      </c>
      <c r="D160" s="127" t="s">
        <v>24</v>
      </c>
      <c r="E160" s="53">
        <v>5000</v>
      </c>
      <c r="F160" s="53">
        <v>3658.56</v>
      </c>
      <c r="G160" s="187">
        <f t="shared" si="6"/>
        <v>0.73171200000000003</v>
      </c>
    </row>
    <row r="161" spans="1:7" ht="12.75" customHeight="1">
      <c r="A161" s="174"/>
      <c r="B161" s="42"/>
      <c r="C161" s="52" t="s">
        <v>85</v>
      </c>
      <c r="D161" s="36" t="s">
        <v>52</v>
      </c>
      <c r="E161" s="53">
        <v>150</v>
      </c>
      <c r="F161" s="53">
        <v>150</v>
      </c>
      <c r="G161" s="187">
        <f t="shared" si="6"/>
        <v>1</v>
      </c>
    </row>
    <row r="162" spans="1:7" ht="12.75" customHeight="1">
      <c r="A162" s="174"/>
      <c r="B162" s="42"/>
      <c r="C162" s="52">
        <v>4300</v>
      </c>
      <c r="D162" s="125" t="s">
        <v>20</v>
      </c>
      <c r="E162" s="53">
        <v>34596.639999999999</v>
      </c>
      <c r="F162" s="56">
        <v>33784.71</v>
      </c>
      <c r="G162" s="187">
        <f t="shared" si="6"/>
        <v>0.97653153601043341</v>
      </c>
    </row>
    <row r="163" spans="1:7" ht="25.5">
      <c r="A163" s="174"/>
      <c r="B163" s="42"/>
      <c r="C163" s="141" t="s">
        <v>142</v>
      </c>
      <c r="D163" s="340" t="s">
        <v>173</v>
      </c>
      <c r="E163" s="142">
        <v>125740</v>
      </c>
      <c r="F163" s="56">
        <v>125739.33</v>
      </c>
      <c r="G163" s="187">
        <f t="shared" si="6"/>
        <v>0.99999467154445687</v>
      </c>
    </row>
    <row r="164" spans="1:7" ht="12.75" customHeight="1">
      <c r="A164" s="174"/>
      <c r="B164" s="42"/>
      <c r="C164" s="141" t="s">
        <v>143</v>
      </c>
      <c r="D164" s="144" t="s">
        <v>151</v>
      </c>
      <c r="E164" s="142">
        <v>1800</v>
      </c>
      <c r="F164" s="53">
        <v>1745.94</v>
      </c>
      <c r="G164" s="187">
        <f>F164/E164</f>
        <v>0.96996666666666664</v>
      </c>
    </row>
    <row r="165" spans="1:7" ht="12.75" customHeight="1">
      <c r="A165" s="174"/>
      <c r="B165" s="42"/>
      <c r="C165" s="141" t="s">
        <v>144</v>
      </c>
      <c r="D165" s="143" t="s">
        <v>153</v>
      </c>
      <c r="E165" s="142">
        <v>300</v>
      </c>
      <c r="F165" s="53">
        <v>276.3</v>
      </c>
      <c r="G165" s="187">
        <f>F165/E165</f>
        <v>0.92100000000000004</v>
      </c>
    </row>
    <row r="166" spans="1:7" ht="12.75" customHeight="1">
      <c r="A166" s="174"/>
      <c r="B166" s="42"/>
      <c r="C166" s="52">
        <v>4430</v>
      </c>
      <c r="D166" s="127" t="s">
        <v>15</v>
      </c>
      <c r="E166" s="53">
        <v>1000</v>
      </c>
      <c r="F166" s="53">
        <v>527</v>
      </c>
      <c r="G166" s="187">
        <f t="shared" si="6"/>
        <v>0.52700000000000002</v>
      </c>
    </row>
    <row r="167" spans="1:7" ht="12.75" customHeight="1">
      <c r="A167" s="174"/>
      <c r="B167" s="42"/>
      <c r="C167" s="52">
        <v>4440</v>
      </c>
      <c r="D167" s="127" t="s">
        <v>54</v>
      </c>
      <c r="E167" s="53">
        <v>31429.72</v>
      </c>
      <c r="F167" s="53">
        <v>31429.72</v>
      </c>
      <c r="G167" s="187">
        <f t="shared" si="6"/>
        <v>1</v>
      </c>
    </row>
    <row r="168" spans="1:7" ht="12.75" customHeight="1">
      <c r="A168" s="174"/>
      <c r="B168" s="42"/>
      <c r="C168" s="52" t="s">
        <v>86</v>
      </c>
      <c r="D168" s="36" t="s">
        <v>55</v>
      </c>
      <c r="E168" s="53">
        <v>1200</v>
      </c>
      <c r="F168" s="53">
        <v>1161.8</v>
      </c>
      <c r="G168" s="187">
        <f t="shared" si="6"/>
        <v>0.96816666666666662</v>
      </c>
    </row>
    <row r="169" spans="1:7" ht="12.75" customHeight="1">
      <c r="A169" s="174"/>
      <c r="B169" s="81">
        <v>80106</v>
      </c>
      <c r="C169" s="35"/>
      <c r="D169" s="36" t="s">
        <v>174</v>
      </c>
      <c r="E169" s="82">
        <f>E170</f>
        <v>29386.54</v>
      </c>
      <c r="F169" s="82">
        <f>F170</f>
        <v>27589.02</v>
      </c>
      <c r="G169" s="250">
        <f t="shared" si="6"/>
        <v>0.93883185975620131</v>
      </c>
    </row>
    <row r="170" spans="1:7" ht="25.5">
      <c r="A170" s="174"/>
      <c r="B170" s="42"/>
      <c r="C170" s="247">
        <v>2540</v>
      </c>
      <c r="D170" s="366" t="s">
        <v>172</v>
      </c>
      <c r="E170" s="53">
        <v>29386.54</v>
      </c>
      <c r="F170" s="53">
        <v>27589.02</v>
      </c>
      <c r="G170" s="187">
        <f t="shared" si="6"/>
        <v>0.93883185975620131</v>
      </c>
    </row>
    <row r="171" spans="1:7" ht="12.75" customHeight="1">
      <c r="A171" s="162"/>
      <c r="B171" s="17" t="s">
        <v>87</v>
      </c>
      <c r="C171" s="18"/>
      <c r="D171" s="19" t="s">
        <v>88</v>
      </c>
      <c r="E171" s="20">
        <f>SUM(E172:E191)</f>
        <v>1331568.8700000001</v>
      </c>
      <c r="F171" s="20">
        <f>SUM(F172:F191)</f>
        <v>1282308.8599999996</v>
      </c>
      <c r="G171" s="161">
        <f t="shared" si="6"/>
        <v>0.96300603663106021</v>
      </c>
    </row>
    <row r="172" spans="1:7" ht="12.75" customHeight="1">
      <c r="A172" s="162"/>
      <c r="B172" s="40"/>
      <c r="C172" s="35">
        <v>3020</v>
      </c>
      <c r="D172" s="36" t="s">
        <v>50</v>
      </c>
      <c r="E172" s="37">
        <v>2493.75</v>
      </c>
      <c r="F172" s="37">
        <v>438.75</v>
      </c>
      <c r="G172" s="167">
        <f t="shared" si="6"/>
        <v>0.17593984962406015</v>
      </c>
    </row>
    <row r="173" spans="1:7" ht="12.75" customHeight="1">
      <c r="A173" s="162"/>
      <c r="B173" s="40"/>
      <c r="C173" s="35">
        <v>4010</v>
      </c>
      <c r="D173" s="36" t="s">
        <v>42</v>
      </c>
      <c r="E173" s="37">
        <v>862174.05</v>
      </c>
      <c r="F173" s="37">
        <v>833061.82</v>
      </c>
      <c r="G173" s="167">
        <f t="shared" si="6"/>
        <v>0.9662339292164962</v>
      </c>
    </row>
    <row r="174" spans="1:7" ht="12.75" customHeight="1">
      <c r="A174" s="162"/>
      <c r="B174" s="40"/>
      <c r="C174" s="35">
        <v>4040</v>
      </c>
      <c r="D174" s="36" t="s">
        <v>51</v>
      </c>
      <c r="E174" s="37">
        <v>68940.570000000007</v>
      </c>
      <c r="F174" s="37">
        <v>68940.570000000007</v>
      </c>
      <c r="G174" s="167">
        <f t="shared" si="6"/>
        <v>1</v>
      </c>
    </row>
    <row r="175" spans="1:7" ht="12.75" customHeight="1">
      <c r="A175" s="162"/>
      <c r="B175" s="40"/>
      <c r="C175" s="35">
        <v>4110</v>
      </c>
      <c r="D175" s="36" t="s">
        <v>43</v>
      </c>
      <c r="E175" s="37">
        <v>159695.99</v>
      </c>
      <c r="F175" s="37">
        <v>151524.93</v>
      </c>
      <c r="G175" s="167">
        <f t="shared" si="6"/>
        <v>0.9488336557480247</v>
      </c>
    </row>
    <row r="176" spans="1:7" ht="12.75" customHeight="1">
      <c r="A176" s="162"/>
      <c r="B176" s="40"/>
      <c r="C176" s="35">
        <v>4120</v>
      </c>
      <c r="D176" s="36" t="s">
        <v>44</v>
      </c>
      <c r="E176" s="37">
        <v>18388.61</v>
      </c>
      <c r="F176" s="37">
        <v>15878.92</v>
      </c>
      <c r="G176" s="167">
        <f t="shared" ref="G176:G219" si="7">F176/E176</f>
        <v>0.86351931983983565</v>
      </c>
    </row>
    <row r="177" spans="1:7" ht="12.75" customHeight="1">
      <c r="A177" s="162"/>
      <c r="B177" s="40"/>
      <c r="C177" s="35">
        <v>4170</v>
      </c>
      <c r="D177" s="36" t="s">
        <v>14</v>
      </c>
      <c r="E177" s="37">
        <v>5327</v>
      </c>
      <c r="F177" s="37">
        <v>4800.22</v>
      </c>
      <c r="G177" s="167">
        <f t="shared" si="7"/>
        <v>0.90111131969213443</v>
      </c>
    </row>
    <row r="178" spans="1:7" ht="12.75" customHeight="1">
      <c r="A178" s="162"/>
      <c r="B178" s="40"/>
      <c r="C178" s="35">
        <v>4210</v>
      </c>
      <c r="D178" s="36" t="s">
        <v>23</v>
      </c>
      <c r="E178" s="37">
        <v>28338.23</v>
      </c>
      <c r="F178" s="37">
        <v>27999.17</v>
      </c>
      <c r="G178" s="167">
        <f t="shared" si="7"/>
        <v>0.98803524426190337</v>
      </c>
    </row>
    <row r="179" spans="1:7" ht="12.75" customHeight="1">
      <c r="A179" s="162"/>
      <c r="B179" s="40"/>
      <c r="C179" s="35">
        <v>4240</v>
      </c>
      <c r="D179" s="196" t="s">
        <v>154</v>
      </c>
      <c r="E179" s="37">
        <v>20302.75</v>
      </c>
      <c r="F179" s="37">
        <v>17162.64</v>
      </c>
      <c r="G179" s="167">
        <f t="shared" si="7"/>
        <v>0.84533573038135223</v>
      </c>
    </row>
    <row r="180" spans="1:7" ht="12.75" customHeight="1">
      <c r="A180" s="162"/>
      <c r="B180" s="40"/>
      <c r="C180" s="35">
        <v>4260</v>
      </c>
      <c r="D180" s="36" t="s">
        <v>29</v>
      </c>
      <c r="E180" s="37">
        <v>28925</v>
      </c>
      <c r="F180" s="37">
        <v>28689.83</v>
      </c>
      <c r="G180" s="167">
        <f>F180/E180</f>
        <v>0.99186966292134837</v>
      </c>
    </row>
    <row r="181" spans="1:7" ht="12.75" customHeight="1">
      <c r="A181" s="162"/>
      <c r="B181" s="40"/>
      <c r="C181" s="52">
        <v>4270</v>
      </c>
      <c r="D181" s="127" t="s">
        <v>24</v>
      </c>
      <c r="E181" s="37">
        <v>6987.5</v>
      </c>
      <c r="F181" s="37">
        <v>6820.11</v>
      </c>
      <c r="G181" s="167">
        <f>F181/E181</f>
        <v>0.97604436493738811</v>
      </c>
    </row>
    <row r="182" spans="1:7" ht="12.75" customHeight="1">
      <c r="A182" s="162"/>
      <c r="B182" s="40"/>
      <c r="C182" s="35">
        <v>4280</v>
      </c>
      <c r="D182" s="36" t="s">
        <v>52</v>
      </c>
      <c r="E182" s="37">
        <v>600</v>
      </c>
      <c r="F182" s="37">
        <v>512</v>
      </c>
      <c r="G182" s="167">
        <f>F182/E182</f>
        <v>0.85333333333333339</v>
      </c>
    </row>
    <row r="183" spans="1:7" ht="12.75" customHeight="1">
      <c r="A183" s="162"/>
      <c r="B183" s="40"/>
      <c r="C183" s="35">
        <v>4300</v>
      </c>
      <c r="D183" s="23" t="s">
        <v>20</v>
      </c>
      <c r="E183" s="37">
        <v>66549.97</v>
      </c>
      <c r="F183" s="37">
        <v>66284.929999999993</v>
      </c>
      <c r="G183" s="167">
        <f t="shared" si="7"/>
        <v>0.99601742870808196</v>
      </c>
    </row>
    <row r="184" spans="1:7" ht="12.75" customHeight="1">
      <c r="A184" s="162"/>
      <c r="B184" s="40"/>
      <c r="C184" s="145">
        <v>4360</v>
      </c>
      <c r="D184" s="144" t="s">
        <v>151</v>
      </c>
      <c r="E184" s="87">
        <v>3192.5</v>
      </c>
      <c r="F184" s="37">
        <v>3169.88</v>
      </c>
      <c r="G184" s="167">
        <f>F184/E184</f>
        <v>0.99291464369616289</v>
      </c>
    </row>
    <row r="185" spans="1:7" ht="12.75" customHeight="1">
      <c r="A185" s="162"/>
      <c r="B185" s="40"/>
      <c r="C185" s="145">
        <v>4390</v>
      </c>
      <c r="D185" s="143" t="s">
        <v>153</v>
      </c>
      <c r="E185" s="87">
        <v>1992.5</v>
      </c>
      <c r="F185" s="37">
        <v>0</v>
      </c>
      <c r="G185" s="167">
        <f>F185/E185</f>
        <v>0</v>
      </c>
    </row>
    <row r="186" spans="1:7" ht="12.75" customHeight="1">
      <c r="A186" s="162"/>
      <c r="B186" s="40"/>
      <c r="C186" s="35">
        <v>4410</v>
      </c>
      <c r="D186" s="130" t="s">
        <v>53</v>
      </c>
      <c r="E186" s="37">
        <v>1000</v>
      </c>
      <c r="F186" s="37">
        <v>638.22</v>
      </c>
      <c r="G186" s="167">
        <f t="shared" si="7"/>
        <v>0.63822000000000001</v>
      </c>
    </row>
    <row r="187" spans="1:7" ht="12.75" customHeight="1">
      <c r="A187" s="162"/>
      <c r="B187" s="40"/>
      <c r="C187" s="35">
        <v>4430</v>
      </c>
      <c r="D187" s="127" t="s">
        <v>15</v>
      </c>
      <c r="E187" s="37">
        <v>990</v>
      </c>
      <c r="F187" s="37">
        <v>948.6</v>
      </c>
      <c r="G187" s="167">
        <f t="shared" si="7"/>
        <v>0.95818181818181825</v>
      </c>
    </row>
    <row r="188" spans="1:7" ht="12.75" customHeight="1">
      <c r="A188" s="162"/>
      <c r="B188" s="40"/>
      <c r="C188" s="35">
        <v>4440</v>
      </c>
      <c r="D188" s="36" t="s">
        <v>54</v>
      </c>
      <c r="E188" s="37">
        <v>46280.89</v>
      </c>
      <c r="F188" s="37">
        <v>46280.89</v>
      </c>
      <c r="G188" s="167">
        <f t="shared" si="7"/>
        <v>1</v>
      </c>
    </row>
    <row r="189" spans="1:7" ht="12.75" customHeight="1">
      <c r="A189" s="162"/>
      <c r="B189" s="40"/>
      <c r="C189" s="35">
        <v>4580</v>
      </c>
      <c r="D189" s="36" t="s">
        <v>30</v>
      </c>
      <c r="E189" s="37">
        <v>1547.27</v>
      </c>
      <c r="F189" s="37">
        <v>1547.27</v>
      </c>
      <c r="G189" s="167">
        <f t="shared" si="7"/>
        <v>1</v>
      </c>
    </row>
    <row r="190" spans="1:7" ht="12.75" customHeight="1">
      <c r="A190" s="162"/>
      <c r="B190" s="40"/>
      <c r="C190" s="35">
        <v>4610</v>
      </c>
      <c r="D190" s="28" t="s">
        <v>31</v>
      </c>
      <c r="E190" s="37">
        <v>5847.29</v>
      </c>
      <c r="F190" s="37">
        <v>5847.29</v>
      </c>
      <c r="G190" s="167">
        <f t="shared" si="7"/>
        <v>1</v>
      </c>
    </row>
    <row r="191" spans="1:7" ht="12.75" customHeight="1">
      <c r="A191" s="162"/>
      <c r="B191" s="40"/>
      <c r="C191" s="35">
        <v>4700</v>
      </c>
      <c r="D191" s="36" t="s">
        <v>55</v>
      </c>
      <c r="E191" s="37">
        <v>1995</v>
      </c>
      <c r="F191" s="37">
        <v>1762.82</v>
      </c>
      <c r="G191" s="167">
        <f t="shared" si="7"/>
        <v>0.88361904761904764</v>
      </c>
    </row>
    <row r="192" spans="1:7" ht="12.75" customHeight="1">
      <c r="A192" s="162"/>
      <c r="B192" s="17">
        <v>80113</v>
      </c>
      <c r="C192" s="35"/>
      <c r="D192" s="172" t="s">
        <v>155</v>
      </c>
      <c r="E192" s="20">
        <f>E193</f>
        <v>8190</v>
      </c>
      <c r="F192" s="20">
        <f>F193</f>
        <v>8190</v>
      </c>
      <c r="G192" s="161">
        <f t="shared" si="7"/>
        <v>1</v>
      </c>
    </row>
    <row r="193" spans="1:7" ht="12.75" customHeight="1">
      <c r="A193" s="162"/>
      <c r="B193" s="57"/>
      <c r="C193" s="146">
        <v>4300</v>
      </c>
      <c r="D193" s="36" t="s">
        <v>20</v>
      </c>
      <c r="E193" s="37">
        <v>8190</v>
      </c>
      <c r="F193" s="37">
        <v>8190</v>
      </c>
      <c r="G193" s="167">
        <f t="shared" si="7"/>
        <v>1</v>
      </c>
    </row>
    <row r="194" spans="1:7" ht="12.75" customHeight="1">
      <c r="A194" s="162"/>
      <c r="B194" s="17">
        <v>80146</v>
      </c>
      <c r="C194" s="18"/>
      <c r="D194" s="251" t="s">
        <v>89</v>
      </c>
      <c r="E194" s="20">
        <f>SUM(E195:E197)</f>
        <v>4337.1000000000004</v>
      </c>
      <c r="F194" s="20">
        <f>SUM(F195:F197)</f>
        <v>4022.3599999999997</v>
      </c>
      <c r="G194" s="161">
        <f t="shared" si="7"/>
        <v>0.92743077171381783</v>
      </c>
    </row>
    <row r="195" spans="1:7" ht="12.75" customHeight="1">
      <c r="A195" s="162"/>
      <c r="B195" s="17"/>
      <c r="C195" s="145">
        <v>4300</v>
      </c>
      <c r="D195" s="138" t="s">
        <v>20</v>
      </c>
      <c r="E195" s="227">
        <v>1000</v>
      </c>
      <c r="F195" s="96">
        <v>787.5</v>
      </c>
      <c r="G195" s="167">
        <f t="shared" si="7"/>
        <v>0.78749999999999998</v>
      </c>
    </row>
    <row r="196" spans="1:7" ht="12.75" customHeight="1">
      <c r="A196" s="162"/>
      <c r="B196" s="17"/>
      <c r="C196" s="145">
        <v>4410</v>
      </c>
      <c r="D196" s="225" t="s">
        <v>53</v>
      </c>
      <c r="E196" s="227">
        <v>500</v>
      </c>
      <c r="F196" s="96">
        <v>397.76</v>
      </c>
      <c r="G196" s="167">
        <f t="shared" si="7"/>
        <v>0.79552</v>
      </c>
    </row>
    <row r="197" spans="1:7" ht="25.5">
      <c r="A197" s="162"/>
      <c r="B197" s="40"/>
      <c r="C197" s="35">
        <v>4700</v>
      </c>
      <c r="D197" s="44" t="s">
        <v>55</v>
      </c>
      <c r="E197" s="37">
        <v>2837.1</v>
      </c>
      <c r="F197" s="37">
        <v>2837.1</v>
      </c>
      <c r="G197" s="167">
        <f t="shared" si="7"/>
        <v>1</v>
      </c>
    </row>
    <row r="198" spans="1:7" ht="51">
      <c r="A198" s="162"/>
      <c r="B198" s="92">
        <v>80150</v>
      </c>
      <c r="C198" s="102"/>
      <c r="D198" s="197" t="s">
        <v>158</v>
      </c>
      <c r="E198" s="91">
        <f>SUM(E199:E215)</f>
        <v>45158.140000000007</v>
      </c>
      <c r="F198" s="91">
        <f>SUM(F199:F215)</f>
        <v>39836.249999999993</v>
      </c>
      <c r="G198" s="173">
        <f t="shared" ref="G198:G215" si="8">F198/E198</f>
        <v>0.88214992911576928</v>
      </c>
    </row>
    <row r="199" spans="1:7" ht="12.75" customHeight="1">
      <c r="A199" s="162"/>
      <c r="B199" s="92"/>
      <c r="C199" s="35">
        <v>3020</v>
      </c>
      <c r="D199" s="36" t="s">
        <v>50</v>
      </c>
      <c r="E199" s="96">
        <v>31.25</v>
      </c>
      <c r="F199" s="96">
        <v>12.62</v>
      </c>
      <c r="G199" s="179">
        <f t="shared" si="8"/>
        <v>0.40383999999999998</v>
      </c>
    </row>
    <row r="200" spans="1:7" ht="12.75" customHeight="1">
      <c r="A200" s="162"/>
      <c r="B200" s="40"/>
      <c r="C200" s="35">
        <v>4010</v>
      </c>
      <c r="D200" s="36" t="s">
        <v>42</v>
      </c>
      <c r="E200" s="37">
        <v>32658.49</v>
      </c>
      <c r="F200" s="37">
        <v>29639.42</v>
      </c>
      <c r="G200" s="167">
        <f t="shared" si="8"/>
        <v>0.90755635058448803</v>
      </c>
    </row>
    <row r="201" spans="1:7" ht="12.75" customHeight="1">
      <c r="A201" s="162"/>
      <c r="B201" s="40"/>
      <c r="C201" s="35">
        <v>4040</v>
      </c>
      <c r="D201" s="36" t="s">
        <v>51</v>
      </c>
      <c r="E201" s="37">
        <v>2063</v>
      </c>
      <c r="F201" s="37">
        <v>1838.62</v>
      </c>
      <c r="G201" s="167">
        <f t="shared" si="8"/>
        <v>0.89123606398448851</v>
      </c>
    </row>
    <row r="202" spans="1:7" ht="12.75" customHeight="1">
      <c r="A202" s="162"/>
      <c r="B202" s="40"/>
      <c r="C202" s="35">
        <v>4110</v>
      </c>
      <c r="D202" s="36" t="s">
        <v>43</v>
      </c>
      <c r="E202" s="37">
        <v>5944.01</v>
      </c>
      <c r="F202" s="37">
        <v>5032.53</v>
      </c>
      <c r="G202" s="167">
        <f t="shared" si="8"/>
        <v>0.84665570885647901</v>
      </c>
    </row>
    <row r="203" spans="1:7" ht="12.75" customHeight="1">
      <c r="A203" s="162"/>
      <c r="B203" s="40"/>
      <c r="C203" s="35">
        <v>4120</v>
      </c>
      <c r="D203" s="36" t="s">
        <v>44</v>
      </c>
      <c r="E203" s="37">
        <v>850.39</v>
      </c>
      <c r="F203" s="37">
        <v>715.3</v>
      </c>
      <c r="G203" s="167">
        <f t="shared" si="8"/>
        <v>0.84114347534660561</v>
      </c>
    </row>
    <row r="204" spans="1:7" ht="12.75" customHeight="1">
      <c r="A204" s="162"/>
      <c r="B204" s="40"/>
      <c r="C204" s="35">
        <v>4210</v>
      </c>
      <c r="D204" s="36" t="s">
        <v>23</v>
      </c>
      <c r="E204" s="37">
        <v>303.75</v>
      </c>
      <c r="F204" s="37">
        <v>295.02</v>
      </c>
      <c r="G204" s="167">
        <f t="shared" si="8"/>
        <v>0.97125925925925916</v>
      </c>
    </row>
    <row r="205" spans="1:7" ht="12.75" customHeight="1">
      <c r="A205" s="162"/>
      <c r="B205" s="40"/>
      <c r="C205" s="35">
        <v>4240</v>
      </c>
      <c r="D205" s="196" t="s">
        <v>154</v>
      </c>
      <c r="E205" s="37">
        <v>146.75</v>
      </c>
      <c r="F205" s="37">
        <v>52.71</v>
      </c>
      <c r="G205" s="167">
        <f t="shared" si="8"/>
        <v>0.3591822827938671</v>
      </c>
    </row>
    <row r="206" spans="1:7" ht="12.75" customHeight="1">
      <c r="A206" s="162"/>
      <c r="B206" s="40"/>
      <c r="C206" s="35">
        <v>4260</v>
      </c>
      <c r="D206" s="36" t="s">
        <v>29</v>
      </c>
      <c r="E206" s="37">
        <v>543</v>
      </c>
      <c r="F206" s="37">
        <v>294.88</v>
      </c>
      <c r="G206" s="167">
        <f t="shared" si="8"/>
        <v>0.54305709023941062</v>
      </c>
    </row>
    <row r="207" spans="1:7" ht="12.75" customHeight="1">
      <c r="A207" s="162"/>
      <c r="B207" s="40"/>
      <c r="C207" s="52">
        <v>4270</v>
      </c>
      <c r="D207" s="127" t="s">
        <v>24</v>
      </c>
      <c r="E207" s="37">
        <v>46.5</v>
      </c>
      <c r="F207" s="37">
        <v>20.2</v>
      </c>
      <c r="G207" s="167">
        <f t="shared" si="8"/>
        <v>0.43440860215053761</v>
      </c>
    </row>
    <row r="208" spans="1:7" ht="12.75" customHeight="1">
      <c r="A208" s="162"/>
      <c r="B208" s="40"/>
      <c r="C208" s="35">
        <v>4280</v>
      </c>
      <c r="D208" s="36" t="s">
        <v>52</v>
      </c>
      <c r="E208" s="37">
        <v>100</v>
      </c>
      <c r="F208" s="37">
        <v>0</v>
      </c>
      <c r="G208" s="167">
        <f t="shared" si="8"/>
        <v>0</v>
      </c>
    </row>
    <row r="209" spans="1:7" ht="12.75" customHeight="1">
      <c r="A209" s="162"/>
      <c r="B209" s="40"/>
      <c r="C209" s="35">
        <v>4300</v>
      </c>
      <c r="D209" s="23" t="s">
        <v>20</v>
      </c>
      <c r="E209" s="37">
        <v>352</v>
      </c>
      <c r="F209" s="37">
        <v>296.91000000000003</v>
      </c>
      <c r="G209" s="167">
        <f t="shared" si="8"/>
        <v>0.8434943181818183</v>
      </c>
    </row>
    <row r="210" spans="1:7" ht="12.75" customHeight="1">
      <c r="A210" s="162"/>
      <c r="B210" s="40"/>
      <c r="C210" s="145">
        <v>4360</v>
      </c>
      <c r="D210" s="144" t="s">
        <v>151</v>
      </c>
      <c r="E210" s="37">
        <v>26.5</v>
      </c>
      <c r="F210" s="37">
        <v>11.71</v>
      </c>
      <c r="G210" s="167">
        <f t="shared" si="8"/>
        <v>0.44188679245283025</v>
      </c>
    </row>
    <row r="211" spans="1:7" ht="12.75" customHeight="1">
      <c r="A211" s="162"/>
      <c r="B211" s="40"/>
      <c r="C211" s="145">
        <v>4390</v>
      </c>
      <c r="D211" s="143" t="s">
        <v>153</v>
      </c>
      <c r="E211" s="37">
        <v>28.5</v>
      </c>
      <c r="F211" s="37">
        <v>4.13</v>
      </c>
      <c r="G211" s="167">
        <f t="shared" si="8"/>
        <v>0.14491228070175438</v>
      </c>
    </row>
    <row r="212" spans="1:7" ht="12.75" customHeight="1">
      <c r="A212" s="162"/>
      <c r="B212" s="40"/>
      <c r="C212" s="35">
        <v>4410</v>
      </c>
      <c r="D212" s="130" t="s">
        <v>53</v>
      </c>
      <c r="E212" s="37">
        <v>10</v>
      </c>
      <c r="F212" s="37">
        <v>0.23</v>
      </c>
      <c r="G212" s="167">
        <f t="shared" si="8"/>
        <v>2.3E-2</v>
      </c>
    </row>
    <row r="213" spans="1:7" ht="12.75" customHeight="1">
      <c r="A213" s="162"/>
      <c r="B213" s="40"/>
      <c r="C213" s="35">
        <v>4430</v>
      </c>
      <c r="D213" s="127" t="s">
        <v>15</v>
      </c>
      <c r="E213" s="37">
        <v>44</v>
      </c>
      <c r="F213" s="37">
        <v>8.11</v>
      </c>
      <c r="G213" s="167">
        <f t="shared" si="8"/>
        <v>0.1843181818181818</v>
      </c>
    </row>
    <row r="214" spans="1:7" ht="12.75" customHeight="1">
      <c r="A214" s="162"/>
      <c r="B214" s="40"/>
      <c r="C214" s="35">
        <v>4440</v>
      </c>
      <c r="D214" s="36" t="s">
        <v>54</v>
      </c>
      <c r="E214" s="37">
        <v>1600</v>
      </c>
      <c r="F214" s="37">
        <v>1600</v>
      </c>
      <c r="G214" s="167">
        <f t="shared" si="8"/>
        <v>1</v>
      </c>
    </row>
    <row r="215" spans="1:7" ht="25.5">
      <c r="A215" s="162"/>
      <c r="B215" s="40"/>
      <c r="C215" s="35">
        <v>4700</v>
      </c>
      <c r="D215" s="36" t="s">
        <v>55</v>
      </c>
      <c r="E215" s="37">
        <v>410</v>
      </c>
      <c r="F215" s="37">
        <v>13.86</v>
      </c>
      <c r="G215" s="167">
        <f t="shared" si="8"/>
        <v>3.3804878048780483E-2</v>
      </c>
    </row>
    <row r="216" spans="1:7" ht="12.75" customHeight="1">
      <c r="A216" s="162"/>
      <c r="B216" s="17" t="s">
        <v>90</v>
      </c>
      <c r="C216" s="18"/>
      <c r="D216" s="19" t="s">
        <v>13</v>
      </c>
      <c r="E216" s="20">
        <f>SUM(E217:E219)</f>
        <v>70340</v>
      </c>
      <c r="F216" s="20">
        <f>SUM(F217:F219)</f>
        <v>69203.77</v>
      </c>
      <c r="G216" s="161">
        <f t="shared" si="7"/>
        <v>0.98384660221779929</v>
      </c>
    </row>
    <row r="217" spans="1:7" ht="12.75" customHeight="1">
      <c r="A217" s="162"/>
      <c r="B217" s="17"/>
      <c r="C217" s="35">
        <v>4210</v>
      </c>
      <c r="D217" s="36" t="s">
        <v>23</v>
      </c>
      <c r="E217" s="24">
        <v>3939</v>
      </c>
      <c r="F217" s="24">
        <v>3732.84</v>
      </c>
      <c r="G217" s="163">
        <f t="shared" si="7"/>
        <v>0.94766184310738766</v>
      </c>
    </row>
    <row r="218" spans="1:7" ht="12.75" customHeight="1">
      <c r="A218" s="162"/>
      <c r="B218" s="17"/>
      <c r="C218" s="22">
        <v>4300</v>
      </c>
      <c r="D218" s="86" t="s">
        <v>20</v>
      </c>
      <c r="E218" s="24">
        <v>12801</v>
      </c>
      <c r="F218" s="24">
        <v>11887.27</v>
      </c>
      <c r="G218" s="163">
        <f>F218/E218</f>
        <v>0.92862042027966574</v>
      </c>
    </row>
    <row r="219" spans="1:7" ht="12.75" customHeight="1" thickBot="1">
      <c r="A219" s="176"/>
      <c r="B219" s="58"/>
      <c r="C219" s="89">
        <v>4440</v>
      </c>
      <c r="D219" s="90" t="s">
        <v>54</v>
      </c>
      <c r="E219" s="88">
        <v>53600</v>
      </c>
      <c r="F219" s="87">
        <v>53583.66</v>
      </c>
      <c r="G219" s="175">
        <f t="shared" si="7"/>
        <v>0.99969514925373137</v>
      </c>
    </row>
    <row r="220" spans="1:7" ht="12.75" customHeight="1" thickBot="1">
      <c r="A220" s="291" t="s">
        <v>91</v>
      </c>
      <c r="B220" s="313"/>
      <c r="C220" s="293"/>
      <c r="D220" s="317" t="s">
        <v>92</v>
      </c>
      <c r="E220" s="318">
        <f>E221+E225+E227+E236</f>
        <v>445000</v>
      </c>
      <c r="F220" s="318">
        <f>F221+F225+F227+F236</f>
        <v>349151.67000000004</v>
      </c>
      <c r="G220" s="295">
        <f t="shared" ref="G220:G267" si="9">F220/E220</f>
        <v>0.78461049438202257</v>
      </c>
    </row>
    <row r="221" spans="1:7" ht="12.75" customHeight="1">
      <c r="A221" s="198"/>
      <c r="B221" s="315">
        <v>85149</v>
      </c>
      <c r="C221" s="316"/>
      <c r="D221" s="172" t="s">
        <v>160</v>
      </c>
      <c r="E221" s="61">
        <f>SUM(E222,E223,E224)</f>
        <v>20000</v>
      </c>
      <c r="F221" s="61">
        <f>SUM(F222,F223,F224)</f>
        <v>10346</v>
      </c>
      <c r="G221" s="169">
        <f t="shared" si="9"/>
        <v>0.51729999999999998</v>
      </c>
    </row>
    <row r="222" spans="1:7" ht="12.75" customHeight="1">
      <c r="A222" s="198"/>
      <c r="B222" s="94"/>
      <c r="C222" s="147">
        <v>4210</v>
      </c>
      <c r="D222" s="36" t="s">
        <v>23</v>
      </c>
      <c r="E222" s="148">
        <v>2000</v>
      </c>
      <c r="F222" s="148">
        <v>0</v>
      </c>
      <c r="G222" s="179">
        <f>F222/E222</f>
        <v>0</v>
      </c>
    </row>
    <row r="223" spans="1:7" ht="12.75" customHeight="1">
      <c r="A223" s="198"/>
      <c r="B223" s="94"/>
      <c r="C223" s="147">
        <v>4280</v>
      </c>
      <c r="D223" s="36" t="s">
        <v>52</v>
      </c>
      <c r="E223" s="148">
        <v>17000</v>
      </c>
      <c r="F223" s="148">
        <v>9896</v>
      </c>
      <c r="G223" s="179">
        <f>F223/E223</f>
        <v>0.58211764705882352</v>
      </c>
    </row>
    <row r="224" spans="1:7" ht="12.75" customHeight="1">
      <c r="A224" s="198"/>
      <c r="B224" s="94"/>
      <c r="C224" s="63">
        <v>4300</v>
      </c>
      <c r="D224" s="64" t="s">
        <v>20</v>
      </c>
      <c r="E224" s="148">
        <v>1000</v>
      </c>
      <c r="F224" s="148">
        <v>450</v>
      </c>
      <c r="G224" s="179">
        <f>F224/E224</f>
        <v>0.45</v>
      </c>
    </row>
    <row r="225" spans="1:7" ht="12.75" customHeight="1">
      <c r="A225" s="198"/>
      <c r="B225" s="94">
        <v>85153</v>
      </c>
      <c r="C225" s="60"/>
      <c r="D225" s="95" t="s">
        <v>93</v>
      </c>
      <c r="E225" s="61">
        <f>E226</f>
        <v>5000</v>
      </c>
      <c r="F225" s="61">
        <f>F226</f>
        <v>2452.5</v>
      </c>
      <c r="G225" s="161">
        <f>F225/E225</f>
        <v>0.49049999999999999</v>
      </c>
    </row>
    <row r="226" spans="1:7" ht="12.75" customHeight="1">
      <c r="A226" s="162"/>
      <c r="B226" s="62"/>
      <c r="C226" s="63">
        <v>4300</v>
      </c>
      <c r="D226" s="64" t="s">
        <v>20</v>
      </c>
      <c r="E226" s="65">
        <v>5000</v>
      </c>
      <c r="F226" s="65">
        <v>2452.5</v>
      </c>
      <c r="G226" s="167">
        <f t="shared" si="9"/>
        <v>0.49049999999999999</v>
      </c>
    </row>
    <row r="227" spans="1:7" ht="12.75" customHeight="1">
      <c r="A227" s="162"/>
      <c r="B227" s="17" t="s">
        <v>94</v>
      </c>
      <c r="C227" s="18"/>
      <c r="D227" s="19" t="s">
        <v>95</v>
      </c>
      <c r="E227" s="20">
        <f>SUM(E228:E235)</f>
        <v>410000</v>
      </c>
      <c r="F227" s="20">
        <f>SUM(F228:F235)</f>
        <v>326354.53000000003</v>
      </c>
      <c r="G227" s="161">
        <f t="shared" si="9"/>
        <v>0.79598665853658546</v>
      </c>
    </row>
    <row r="228" spans="1:7" ht="25.5">
      <c r="A228" s="162"/>
      <c r="B228" s="40"/>
      <c r="C228" s="35">
        <v>2820</v>
      </c>
      <c r="D228" s="36" t="s">
        <v>96</v>
      </c>
      <c r="E228" s="37">
        <v>210000</v>
      </c>
      <c r="F228" s="37">
        <v>189998.95</v>
      </c>
      <c r="G228" s="167">
        <f t="shared" si="9"/>
        <v>0.90475690476190485</v>
      </c>
    </row>
    <row r="229" spans="1:7" ht="12.75" customHeight="1">
      <c r="A229" s="162"/>
      <c r="B229" s="40"/>
      <c r="C229" s="149">
        <v>4110</v>
      </c>
      <c r="D229" s="36" t="s">
        <v>43</v>
      </c>
      <c r="E229" s="37">
        <v>7200</v>
      </c>
      <c r="F229" s="37">
        <v>1126.44</v>
      </c>
      <c r="G229" s="167">
        <f>F229/E229</f>
        <v>0.15645000000000001</v>
      </c>
    </row>
    <row r="230" spans="1:7" ht="12.75" customHeight="1">
      <c r="A230" s="162"/>
      <c r="B230" s="40"/>
      <c r="C230" s="149">
        <v>4120</v>
      </c>
      <c r="D230" s="36" t="s">
        <v>44</v>
      </c>
      <c r="E230" s="37">
        <v>800</v>
      </c>
      <c r="F230" s="37">
        <v>0</v>
      </c>
      <c r="G230" s="167">
        <f>F230/E230</f>
        <v>0</v>
      </c>
    </row>
    <row r="231" spans="1:7" ht="12.75" customHeight="1">
      <c r="A231" s="162"/>
      <c r="B231" s="40"/>
      <c r="C231" s="35">
        <v>4170</v>
      </c>
      <c r="D231" s="36" t="s">
        <v>14</v>
      </c>
      <c r="E231" s="37">
        <v>90000</v>
      </c>
      <c r="F231" s="37">
        <v>46648.68</v>
      </c>
      <c r="G231" s="167">
        <f t="shared" si="9"/>
        <v>0.51831866666666671</v>
      </c>
    </row>
    <row r="232" spans="1:7" ht="12.75" customHeight="1">
      <c r="A232" s="162"/>
      <c r="B232" s="40"/>
      <c r="C232" s="35">
        <v>4210</v>
      </c>
      <c r="D232" s="36" t="s">
        <v>23</v>
      </c>
      <c r="E232" s="37">
        <v>36000</v>
      </c>
      <c r="F232" s="37">
        <v>25587.14</v>
      </c>
      <c r="G232" s="167">
        <f t="shared" si="9"/>
        <v>0.71075388888888891</v>
      </c>
    </row>
    <row r="233" spans="1:7" ht="12.75" customHeight="1">
      <c r="A233" s="162"/>
      <c r="B233" s="40"/>
      <c r="C233" s="52">
        <v>4270</v>
      </c>
      <c r="D233" s="127" t="s">
        <v>24</v>
      </c>
      <c r="E233" s="37">
        <v>4000</v>
      </c>
      <c r="F233" s="37">
        <v>996.3</v>
      </c>
      <c r="G233" s="167">
        <f t="shared" si="9"/>
        <v>0.24907499999999999</v>
      </c>
    </row>
    <row r="234" spans="1:7" ht="12.75" customHeight="1">
      <c r="A234" s="176"/>
      <c r="B234" s="21"/>
      <c r="C234" s="22">
        <v>4300</v>
      </c>
      <c r="D234" s="23" t="s">
        <v>20</v>
      </c>
      <c r="E234" s="24">
        <v>61960</v>
      </c>
      <c r="F234" s="24">
        <v>61957.02</v>
      </c>
      <c r="G234" s="163">
        <f t="shared" si="9"/>
        <v>0.99995190445448667</v>
      </c>
    </row>
    <row r="235" spans="1:7" ht="12.75" customHeight="1">
      <c r="A235" s="140"/>
      <c r="B235" s="234"/>
      <c r="C235" s="109">
        <v>4430</v>
      </c>
      <c r="D235" s="225" t="s">
        <v>15</v>
      </c>
      <c r="E235" s="122">
        <v>40</v>
      </c>
      <c r="F235" s="122">
        <v>40</v>
      </c>
      <c r="G235" s="399">
        <f t="shared" si="9"/>
        <v>1</v>
      </c>
    </row>
    <row r="236" spans="1:7" ht="12.75" customHeight="1">
      <c r="A236" s="380"/>
      <c r="B236" s="397">
        <v>85195</v>
      </c>
      <c r="C236" s="236"/>
      <c r="D236" s="259" t="s">
        <v>13</v>
      </c>
      <c r="E236" s="345">
        <f>E237</f>
        <v>10000</v>
      </c>
      <c r="F236" s="345">
        <f>F237</f>
        <v>9998.64</v>
      </c>
      <c r="G236" s="398">
        <f t="shared" si="9"/>
        <v>0.99986399999999998</v>
      </c>
    </row>
    <row r="237" spans="1:7" ht="12.75" customHeight="1" thickBot="1">
      <c r="A237" s="375"/>
      <c r="B237" s="253"/>
      <c r="C237" s="254">
        <v>4210</v>
      </c>
      <c r="D237" s="23" t="s">
        <v>23</v>
      </c>
      <c r="E237" s="29">
        <v>10000</v>
      </c>
      <c r="F237" s="29">
        <v>9998.64</v>
      </c>
      <c r="G237" s="178">
        <f t="shared" si="9"/>
        <v>0.99986399999999998</v>
      </c>
    </row>
    <row r="238" spans="1:7" ht="12.75" customHeight="1" thickBot="1">
      <c r="A238" s="291" t="s">
        <v>97</v>
      </c>
      <c r="B238" s="313"/>
      <c r="C238" s="293"/>
      <c r="D238" s="279" t="s">
        <v>98</v>
      </c>
      <c r="E238" s="294">
        <f>E239+E241+E245+E251+E257+E259+E261+E263+E265+E281+E283+E243</f>
        <v>4629557.88</v>
      </c>
      <c r="F238" s="294">
        <f>F239+F241+F245+F251+F257+F259+F261+F263+F265+F281+F283+F243</f>
        <v>4518190.0500000007</v>
      </c>
      <c r="G238" s="295">
        <f t="shared" si="9"/>
        <v>0.97594417590476279</v>
      </c>
    </row>
    <row r="239" spans="1:7" ht="12.75" customHeight="1">
      <c r="A239" s="255"/>
      <c r="B239" s="256">
        <v>85202</v>
      </c>
      <c r="C239" s="257"/>
      <c r="D239" s="258" t="s">
        <v>99</v>
      </c>
      <c r="E239" s="61">
        <f>E240</f>
        <v>120000</v>
      </c>
      <c r="F239" s="61">
        <f>F240</f>
        <v>113718.87</v>
      </c>
      <c r="G239" s="200">
        <f t="shared" si="9"/>
        <v>0.94765725000000001</v>
      </c>
    </row>
    <row r="240" spans="1:7" ht="25.5">
      <c r="A240" s="201"/>
      <c r="B240" s="59"/>
      <c r="C240" s="66">
        <v>4330</v>
      </c>
      <c r="D240" s="67" t="s">
        <v>164</v>
      </c>
      <c r="E240" s="68">
        <v>120000</v>
      </c>
      <c r="F240" s="68">
        <v>113718.87</v>
      </c>
      <c r="G240" s="202">
        <f t="shared" si="9"/>
        <v>0.94765725000000001</v>
      </c>
    </row>
    <row r="241" spans="1:7" ht="12.75" customHeight="1">
      <c r="A241" s="203"/>
      <c r="B241" s="77">
        <v>85204</v>
      </c>
      <c r="C241" s="78"/>
      <c r="D241" s="129" t="s">
        <v>161</v>
      </c>
      <c r="E241" s="80">
        <f>E242</f>
        <v>6384</v>
      </c>
      <c r="F241" s="80">
        <f>F242</f>
        <v>5672.07</v>
      </c>
      <c r="G241" s="204">
        <f t="shared" ref="G241:G250" si="10">F241/E241</f>
        <v>0.88848214285714278</v>
      </c>
    </row>
    <row r="242" spans="1:7" ht="25.5">
      <c r="A242" s="203"/>
      <c r="B242" s="77"/>
      <c r="C242" s="78">
        <v>4330</v>
      </c>
      <c r="D242" s="67" t="s">
        <v>100</v>
      </c>
      <c r="E242" s="79">
        <v>6384</v>
      </c>
      <c r="F242" s="79">
        <v>5672.07</v>
      </c>
      <c r="G242" s="205">
        <f t="shared" si="10"/>
        <v>0.88848214285714278</v>
      </c>
    </row>
    <row r="243" spans="1:7">
      <c r="A243" s="206"/>
      <c r="B243" s="117">
        <v>85206</v>
      </c>
      <c r="C243" s="118"/>
      <c r="D243" s="401" t="s">
        <v>190</v>
      </c>
      <c r="E243" s="80">
        <f>E244</f>
        <v>23900</v>
      </c>
      <c r="F243" s="80">
        <f>F244</f>
        <v>21900</v>
      </c>
      <c r="G243" s="205">
        <f t="shared" si="10"/>
        <v>0.91631799163179917</v>
      </c>
    </row>
    <row r="244" spans="1:7">
      <c r="A244" s="206"/>
      <c r="B244" s="117"/>
      <c r="C244" s="118">
        <v>4170</v>
      </c>
      <c r="D244" s="400" t="s">
        <v>14</v>
      </c>
      <c r="E244" s="79">
        <v>23900</v>
      </c>
      <c r="F244" s="79">
        <v>21900</v>
      </c>
      <c r="G244" s="205">
        <f t="shared" si="10"/>
        <v>0.91631799163179917</v>
      </c>
    </row>
    <row r="245" spans="1:7" ht="12.75" customHeight="1">
      <c r="A245" s="206"/>
      <c r="B245" s="117">
        <v>85211</v>
      </c>
      <c r="C245" s="118"/>
      <c r="D245" s="402" t="s">
        <v>176</v>
      </c>
      <c r="E245" s="80">
        <f>SUM(E246:E250)</f>
        <v>1705000</v>
      </c>
      <c r="F245" s="150">
        <f>SUM(F246:F250)</f>
        <v>1703244.5999999999</v>
      </c>
      <c r="G245" s="204">
        <f t="shared" si="10"/>
        <v>0.99897043988269785</v>
      </c>
    </row>
    <row r="246" spans="1:7" ht="12.75" customHeight="1">
      <c r="A246" s="203"/>
      <c r="B246" s="117"/>
      <c r="C246" s="35">
        <v>3110</v>
      </c>
      <c r="D246" s="238" t="s">
        <v>107</v>
      </c>
      <c r="E246" s="79">
        <v>1671760</v>
      </c>
      <c r="F246" s="79">
        <v>1670006.7</v>
      </c>
      <c r="G246" s="205">
        <f t="shared" si="10"/>
        <v>0.99895122505622813</v>
      </c>
    </row>
    <row r="247" spans="1:7" ht="12.75" customHeight="1">
      <c r="A247" s="260"/>
      <c r="B247" s="77"/>
      <c r="C247" s="261">
        <v>4010</v>
      </c>
      <c r="D247" s="238" t="s">
        <v>42</v>
      </c>
      <c r="E247" s="79">
        <v>5958</v>
      </c>
      <c r="F247" s="79">
        <v>5957.19</v>
      </c>
      <c r="G247" s="205">
        <f t="shared" si="10"/>
        <v>0.99986404833836851</v>
      </c>
    </row>
    <row r="248" spans="1:7" ht="12.75" customHeight="1">
      <c r="A248" s="260"/>
      <c r="B248" s="77"/>
      <c r="C248" s="261">
        <v>4110</v>
      </c>
      <c r="D248" s="238" t="s">
        <v>43</v>
      </c>
      <c r="E248" s="79">
        <v>976</v>
      </c>
      <c r="F248" s="79">
        <v>975.24</v>
      </c>
      <c r="G248" s="205">
        <f t="shared" si="10"/>
        <v>0.99922131147540982</v>
      </c>
    </row>
    <row r="249" spans="1:7" ht="12.75" customHeight="1">
      <c r="A249" s="260"/>
      <c r="B249" s="77"/>
      <c r="C249" s="35">
        <v>4210</v>
      </c>
      <c r="D249" s="36" t="s">
        <v>23</v>
      </c>
      <c r="E249" s="79">
        <v>16445</v>
      </c>
      <c r="F249" s="79">
        <v>16444.689999999999</v>
      </c>
      <c r="G249" s="205">
        <f t="shared" si="10"/>
        <v>0.99998114928549708</v>
      </c>
    </row>
    <row r="250" spans="1:7" ht="12.75" customHeight="1">
      <c r="A250" s="260"/>
      <c r="B250" s="77"/>
      <c r="C250" s="35">
        <v>4300</v>
      </c>
      <c r="D250" s="36" t="s">
        <v>20</v>
      </c>
      <c r="E250" s="79">
        <v>9861</v>
      </c>
      <c r="F250" s="79">
        <v>9860.7800000000007</v>
      </c>
      <c r="G250" s="205">
        <f t="shared" si="10"/>
        <v>0.99997768988946356</v>
      </c>
    </row>
    <row r="251" spans="1:7" ht="38.25">
      <c r="A251" s="260"/>
      <c r="B251" s="152">
        <v>85212</v>
      </c>
      <c r="C251" s="262"/>
      <c r="D251" s="263" t="s">
        <v>101</v>
      </c>
      <c r="E251" s="265">
        <f>SUM(E252:E256)</f>
        <v>1236578</v>
      </c>
      <c r="F251" s="265">
        <f>SUM(F252:F256)</f>
        <v>1233991.79</v>
      </c>
      <c r="G251" s="376">
        <f t="shared" si="9"/>
        <v>0.99790857511616737</v>
      </c>
    </row>
    <row r="252" spans="1:7" ht="51">
      <c r="A252" s="77"/>
      <c r="B252" s="151"/>
      <c r="C252" s="405">
        <v>2910</v>
      </c>
      <c r="D252" s="404" t="s">
        <v>191</v>
      </c>
      <c r="E252" s="269">
        <v>3000</v>
      </c>
      <c r="F252" s="269">
        <v>3000</v>
      </c>
      <c r="G252" s="406">
        <f t="shared" si="9"/>
        <v>1</v>
      </c>
    </row>
    <row r="253" spans="1:7" ht="12.75" customHeight="1">
      <c r="A253" s="77"/>
      <c r="B253" s="151"/>
      <c r="C253" s="403">
        <v>3110</v>
      </c>
      <c r="D253" s="130" t="s">
        <v>102</v>
      </c>
      <c r="E253" s="70">
        <v>1195958</v>
      </c>
      <c r="F253" s="70">
        <v>1193372.06</v>
      </c>
      <c r="G253" s="264">
        <f t="shared" si="9"/>
        <v>0.99783776687810111</v>
      </c>
    </row>
    <row r="254" spans="1:7" ht="12.75" customHeight="1">
      <c r="A254" s="255"/>
      <c r="B254" s="49"/>
      <c r="C254" s="149">
        <v>4010</v>
      </c>
      <c r="D254" s="36" t="s">
        <v>42</v>
      </c>
      <c r="E254" s="53">
        <v>30580</v>
      </c>
      <c r="F254" s="53">
        <v>30580</v>
      </c>
      <c r="G254" s="187">
        <f>F254/E254</f>
        <v>1</v>
      </c>
    </row>
    <row r="255" spans="1:7" ht="12.75" customHeight="1">
      <c r="A255" s="199"/>
      <c r="B255" s="39"/>
      <c r="C255" s="149">
        <v>4110</v>
      </c>
      <c r="D255" s="36" t="s">
        <v>43</v>
      </c>
      <c r="E255" s="53">
        <v>5523</v>
      </c>
      <c r="F255" s="53">
        <v>5522.73</v>
      </c>
      <c r="G255" s="187">
        <f>F255/E255</f>
        <v>0.9999511135252579</v>
      </c>
    </row>
    <row r="256" spans="1:7" ht="12.75" customHeight="1">
      <c r="A256" s="199"/>
      <c r="B256" s="39"/>
      <c r="C256" s="254">
        <v>4210</v>
      </c>
      <c r="D256" s="23" t="s">
        <v>23</v>
      </c>
      <c r="E256" s="53">
        <v>1517</v>
      </c>
      <c r="F256" s="53">
        <v>1517</v>
      </c>
      <c r="G256" s="187">
        <f>F256/E256</f>
        <v>1</v>
      </c>
    </row>
    <row r="257" spans="1:7" s="45" customFormat="1" ht="51">
      <c r="A257" s="174"/>
      <c r="B257" s="39">
        <v>85213</v>
      </c>
      <c r="C257" s="18"/>
      <c r="D257" s="19" t="s">
        <v>103</v>
      </c>
      <c r="E257" s="20">
        <f>SUM(E258:E258)</f>
        <v>42360</v>
      </c>
      <c r="F257" s="20">
        <f>F258</f>
        <v>42089.98</v>
      </c>
      <c r="G257" s="161">
        <f t="shared" si="9"/>
        <v>0.99362559017941465</v>
      </c>
    </row>
    <row r="258" spans="1:7" s="45" customFormat="1" ht="12.75" customHeight="1">
      <c r="A258" s="174"/>
      <c r="B258" s="42"/>
      <c r="C258" s="35">
        <v>4130</v>
      </c>
      <c r="D258" s="36" t="s">
        <v>104</v>
      </c>
      <c r="E258" s="37">
        <v>42360</v>
      </c>
      <c r="F258" s="37">
        <v>42089.98</v>
      </c>
      <c r="G258" s="167">
        <f t="shared" si="9"/>
        <v>0.99362559017941465</v>
      </c>
    </row>
    <row r="259" spans="1:7" s="45" customFormat="1" ht="25.5">
      <c r="A259" s="162"/>
      <c r="B259" s="17" t="s">
        <v>105</v>
      </c>
      <c r="C259" s="18"/>
      <c r="D259" s="19" t="s">
        <v>106</v>
      </c>
      <c r="E259" s="20">
        <f>E260</f>
        <v>304194</v>
      </c>
      <c r="F259" s="20">
        <f>F260</f>
        <v>291815.67</v>
      </c>
      <c r="G259" s="161">
        <f t="shared" si="9"/>
        <v>0.95930777727371341</v>
      </c>
    </row>
    <row r="260" spans="1:7" s="45" customFormat="1" ht="12.75" customHeight="1">
      <c r="A260" s="162"/>
      <c r="B260" s="40"/>
      <c r="C260" s="35">
        <v>3110</v>
      </c>
      <c r="D260" s="36" t="s">
        <v>107</v>
      </c>
      <c r="E260" s="37">
        <v>304194</v>
      </c>
      <c r="F260" s="37">
        <v>291815.67</v>
      </c>
      <c r="G260" s="167">
        <f t="shared" si="9"/>
        <v>0.95930777727371341</v>
      </c>
    </row>
    <row r="261" spans="1:7" s="45" customFormat="1" ht="12.75" customHeight="1">
      <c r="A261" s="162"/>
      <c r="B261" s="17" t="s">
        <v>108</v>
      </c>
      <c r="C261" s="18"/>
      <c r="D261" s="19" t="s">
        <v>109</v>
      </c>
      <c r="E261" s="20">
        <f>E262</f>
        <v>174053</v>
      </c>
      <c r="F261" s="20">
        <f>F262</f>
        <v>109751.18</v>
      </c>
      <c r="G261" s="161">
        <f t="shared" si="9"/>
        <v>0.63056184035897112</v>
      </c>
    </row>
    <row r="262" spans="1:7" s="45" customFormat="1" ht="12.75" customHeight="1">
      <c r="A262" s="162"/>
      <c r="B262" s="17"/>
      <c r="C262" s="35">
        <v>3110</v>
      </c>
      <c r="D262" s="36" t="s">
        <v>107</v>
      </c>
      <c r="E262" s="37">
        <v>174053</v>
      </c>
      <c r="F262" s="37">
        <v>109751.18</v>
      </c>
      <c r="G262" s="167">
        <f t="shared" si="9"/>
        <v>0.63056184035897112</v>
      </c>
    </row>
    <row r="263" spans="1:7" s="45" customFormat="1" ht="12.75" customHeight="1">
      <c r="A263" s="162"/>
      <c r="B263" s="17">
        <v>85216</v>
      </c>
      <c r="C263" s="18"/>
      <c r="D263" s="19" t="s">
        <v>110</v>
      </c>
      <c r="E263" s="20">
        <f>E264</f>
        <v>271949</v>
      </c>
      <c r="F263" s="20">
        <f>F264</f>
        <v>268978.73</v>
      </c>
      <c r="G263" s="161">
        <f t="shared" si="9"/>
        <v>0.98907784180122005</v>
      </c>
    </row>
    <row r="264" spans="1:7" s="45" customFormat="1" ht="12.75" customHeight="1">
      <c r="A264" s="162"/>
      <c r="B264" s="40"/>
      <c r="C264" s="35">
        <v>3110</v>
      </c>
      <c r="D264" s="36" t="s">
        <v>107</v>
      </c>
      <c r="E264" s="37">
        <v>271949</v>
      </c>
      <c r="F264" s="37">
        <v>268978.73</v>
      </c>
      <c r="G264" s="167">
        <f t="shared" si="9"/>
        <v>0.98907784180122005</v>
      </c>
    </row>
    <row r="265" spans="1:7" s="45" customFormat="1" ht="12.75" customHeight="1">
      <c r="A265" s="162"/>
      <c r="B265" s="17" t="s">
        <v>111</v>
      </c>
      <c r="C265" s="18"/>
      <c r="D265" s="19" t="s">
        <v>112</v>
      </c>
      <c r="E265" s="20">
        <f>SUM(E266:E280)</f>
        <v>501603</v>
      </c>
      <c r="F265" s="20">
        <f>SUM(F266:F280)</f>
        <v>492029.63</v>
      </c>
      <c r="G265" s="161">
        <f t="shared" si="9"/>
        <v>0.98091444827881813</v>
      </c>
    </row>
    <row r="266" spans="1:7" s="45" customFormat="1" ht="15.75">
      <c r="A266" s="162"/>
      <c r="B266" s="17"/>
      <c r="C266" s="35">
        <v>3020</v>
      </c>
      <c r="D266" s="36" t="s">
        <v>50</v>
      </c>
      <c r="E266" s="37">
        <v>1881</v>
      </c>
      <c r="F266" s="37">
        <v>1881</v>
      </c>
      <c r="G266" s="167">
        <f t="shared" si="9"/>
        <v>1</v>
      </c>
    </row>
    <row r="267" spans="1:7" s="45" customFormat="1" ht="12.75" customHeight="1">
      <c r="A267" s="162"/>
      <c r="B267" s="40"/>
      <c r="C267" s="35">
        <v>4010</v>
      </c>
      <c r="D267" s="36" t="s">
        <v>42</v>
      </c>
      <c r="E267" s="37">
        <v>326696.09999999998</v>
      </c>
      <c r="F267" s="37">
        <v>325656.25</v>
      </c>
      <c r="G267" s="167">
        <f t="shared" si="9"/>
        <v>0.99681707250254903</v>
      </c>
    </row>
    <row r="268" spans="1:7" s="45" customFormat="1" ht="12.75" customHeight="1">
      <c r="A268" s="162"/>
      <c r="B268" s="40"/>
      <c r="C268" s="35">
        <v>4040</v>
      </c>
      <c r="D268" s="36" t="s">
        <v>51</v>
      </c>
      <c r="E268" s="37">
        <v>26842</v>
      </c>
      <c r="F268" s="37">
        <v>26841.1</v>
      </c>
      <c r="G268" s="167">
        <f t="shared" ref="G268:G307" si="11">F268/E268</f>
        <v>0.9999664704567468</v>
      </c>
    </row>
    <row r="269" spans="1:7" s="45" customFormat="1" ht="12.75" customHeight="1">
      <c r="A269" s="162"/>
      <c r="B269" s="40"/>
      <c r="C269" s="35">
        <v>4110</v>
      </c>
      <c r="D269" s="36" t="s">
        <v>43</v>
      </c>
      <c r="E269" s="37">
        <v>58800</v>
      </c>
      <c r="F269" s="37">
        <v>55381.32</v>
      </c>
      <c r="G269" s="167">
        <f t="shared" si="11"/>
        <v>0.94185918367346944</v>
      </c>
    </row>
    <row r="270" spans="1:7" s="45" customFormat="1" ht="12.75" customHeight="1">
      <c r="A270" s="162"/>
      <c r="B270" s="40"/>
      <c r="C270" s="35">
        <v>4120</v>
      </c>
      <c r="D270" s="127" t="s">
        <v>44</v>
      </c>
      <c r="E270" s="37">
        <v>1460</v>
      </c>
      <c r="F270" s="37">
        <v>1407.51</v>
      </c>
      <c r="G270" s="167">
        <f t="shared" si="11"/>
        <v>0.96404794520547943</v>
      </c>
    </row>
    <row r="271" spans="1:7" s="45" customFormat="1" ht="12.75" customHeight="1">
      <c r="A271" s="162"/>
      <c r="B271" s="40"/>
      <c r="C271" s="35">
        <v>4170</v>
      </c>
      <c r="D271" s="36" t="s">
        <v>14</v>
      </c>
      <c r="E271" s="37">
        <v>14900</v>
      </c>
      <c r="F271" s="37">
        <v>11906.67</v>
      </c>
      <c r="G271" s="167">
        <f t="shared" si="11"/>
        <v>0.79910536912751673</v>
      </c>
    </row>
    <row r="272" spans="1:7" s="45" customFormat="1" ht="12.75" customHeight="1">
      <c r="A272" s="162"/>
      <c r="B272" s="40"/>
      <c r="C272" s="35">
        <v>4210</v>
      </c>
      <c r="D272" s="36" t="s">
        <v>23</v>
      </c>
      <c r="E272" s="37">
        <v>25500</v>
      </c>
      <c r="F272" s="37">
        <v>25366.11</v>
      </c>
      <c r="G272" s="167">
        <f t="shared" si="11"/>
        <v>0.99474941176470588</v>
      </c>
    </row>
    <row r="273" spans="1:7" s="45" customFormat="1" ht="12.75" customHeight="1">
      <c r="A273" s="162"/>
      <c r="B273" s="40"/>
      <c r="C273" s="35">
        <v>4270</v>
      </c>
      <c r="D273" s="36" t="s">
        <v>24</v>
      </c>
      <c r="E273" s="37">
        <v>400</v>
      </c>
      <c r="F273" s="37">
        <v>295.2</v>
      </c>
      <c r="G273" s="167">
        <f t="shared" si="11"/>
        <v>0.73799999999999999</v>
      </c>
    </row>
    <row r="274" spans="1:7" s="45" customFormat="1" ht="12.75" customHeight="1">
      <c r="A274" s="162"/>
      <c r="B274" s="40"/>
      <c r="C274" s="35">
        <v>4280</v>
      </c>
      <c r="D274" s="36" t="s">
        <v>52</v>
      </c>
      <c r="E274" s="37">
        <v>160</v>
      </c>
      <c r="F274" s="37">
        <v>60</v>
      </c>
      <c r="G274" s="167">
        <f t="shared" si="11"/>
        <v>0.375</v>
      </c>
    </row>
    <row r="275" spans="1:7" s="45" customFormat="1" ht="12.75" customHeight="1">
      <c r="A275" s="162"/>
      <c r="B275" s="40"/>
      <c r="C275" s="35">
        <v>4300</v>
      </c>
      <c r="D275" s="36" t="s">
        <v>20</v>
      </c>
      <c r="E275" s="37">
        <v>29258</v>
      </c>
      <c r="F275" s="37">
        <v>28525.31</v>
      </c>
      <c r="G275" s="167">
        <f>F275/E275</f>
        <v>0.97495761842914763</v>
      </c>
    </row>
    <row r="276" spans="1:7" s="45" customFormat="1" ht="12.75" customHeight="1">
      <c r="A276" s="162"/>
      <c r="B276" s="40"/>
      <c r="C276" s="35">
        <v>4360</v>
      </c>
      <c r="D276" s="171" t="s">
        <v>151</v>
      </c>
      <c r="E276" s="37">
        <v>3438</v>
      </c>
      <c r="F276" s="37">
        <v>3165.44</v>
      </c>
      <c r="G276" s="167">
        <f>F276/E276</f>
        <v>0.92072134962187324</v>
      </c>
    </row>
    <row r="277" spans="1:7" s="45" customFormat="1" ht="12.75" customHeight="1">
      <c r="A277" s="162"/>
      <c r="B277" s="40"/>
      <c r="C277" s="35">
        <v>4410</v>
      </c>
      <c r="D277" s="36" t="s">
        <v>53</v>
      </c>
      <c r="E277" s="37">
        <v>50</v>
      </c>
      <c r="F277" s="37">
        <v>0</v>
      </c>
      <c r="G277" s="167">
        <f t="shared" si="11"/>
        <v>0</v>
      </c>
    </row>
    <row r="278" spans="1:7" s="45" customFormat="1" ht="12.75" customHeight="1">
      <c r="A278" s="162"/>
      <c r="B278" s="40"/>
      <c r="C278" s="35">
        <v>4430</v>
      </c>
      <c r="D278" s="127" t="s">
        <v>15</v>
      </c>
      <c r="E278" s="37">
        <v>112</v>
      </c>
      <c r="F278" s="37">
        <v>111</v>
      </c>
      <c r="G278" s="167">
        <f t="shared" si="11"/>
        <v>0.9910714285714286</v>
      </c>
    </row>
    <row r="279" spans="1:7" s="45" customFormat="1" ht="12.75" customHeight="1">
      <c r="A279" s="162"/>
      <c r="B279" s="40"/>
      <c r="C279" s="35">
        <v>4440</v>
      </c>
      <c r="D279" s="23" t="s">
        <v>54</v>
      </c>
      <c r="E279" s="37">
        <v>6745.9</v>
      </c>
      <c r="F279" s="37">
        <v>6745.9</v>
      </c>
      <c r="G279" s="167">
        <f t="shared" si="11"/>
        <v>1</v>
      </c>
    </row>
    <row r="280" spans="1:7" s="45" customFormat="1" ht="25.5">
      <c r="A280" s="162"/>
      <c r="B280" s="40"/>
      <c r="C280" s="35">
        <v>4700</v>
      </c>
      <c r="D280" s="36" t="s">
        <v>55</v>
      </c>
      <c r="E280" s="37">
        <v>5360</v>
      </c>
      <c r="F280" s="37">
        <v>4686.82</v>
      </c>
      <c r="G280" s="167">
        <f t="shared" si="11"/>
        <v>0.87440671641791035</v>
      </c>
    </row>
    <row r="281" spans="1:7" s="45" customFormat="1" ht="12.75" customHeight="1">
      <c r="A281" s="162"/>
      <c r="B281" s="17" t="s">
        <v>113</v>
      </c>
      <c r="C281" s="71"/>
      <c r="D281" s="19" t="s">
        <v>114</v>
      </c>
      <c r="E281" s="20">
        <f>E282</f>
        <v>46905</v>
      </c>
      <c r="F281" s="20">
        <f>F282</f>
        <v>46904.4</v>
      </c>
      <c r="G281" s="161">
        <f t="shared" si="11"/>
        <v>0.99998720818676046</v>
      </c>
    </row>
    <row r="282" spans="1:7" s="45" customFormat="1" ht="12.75" customHeight="1">
      <c r="A282" s="176"/>
      <c r="B282" s="21"/>
      <c r="C282" s="72" t="s">
        <v>115</v>
      </c>
      <c r="D282" s="36" t="s">
        <v>107</v>
      </c>
      <c r="E282" s="24">
        <v>46905</v>
      </c>
      <c r="F282" s="24">
        <v>46904.4</v>
      </c>
      <c r="G282" s="163">
        <f t="shared" si="11"/>
        <v>0.99998720818676046</v>
      </c>
    </row>
    <row r="283" spans="1:7" s="45" customFormat="1" ht="12.75" customHeight="1">
      <c r="A283" s="208"/>
      <c r="B283" s="151">
        <v>85295</v>
      </c>
      <c r="C283" s="266"/>
      <c r="D283" s="268" t="s">
        <v>13</v>
      </c>
      <c r="E283" s="265">
        <f>SUM(E284:E291)</f>
        <v>196631.88</v>
      </c>
      <c r="F283" s="265">
        <f>SUM(F284:F291)</f>
        <v>188093.12999999998</v>
      </c>
      <c r="G283" s="377">
        <f t="shared" si="11"/>
        <v>0.9565749460362174</v>
      </c>
    </row>
    <row r="284" spans="1:7" s="45" customFormat="1" ht="25.5">
      <c r="A284" s="208"/>
      <c r="B284" s="151"/>
      <c r="C284" s="237">
        <v>2820</v>
      </c>
      <c r="D284" s="238" t="s">
        <v>96</v>
      </c>
      <c r="E284" s="269">
        <v>45000</v>
      </c>
      <c r="F284" s="269">
        <v>42096</v>
      </c>
      <c r="G284" s="209">
        <f t="shared" si="11"/>
        <v>0.93546666666666667</v>
      </c>
    </row>
    <row r="285" spans="1:7" s="45" customFormat="1" ht="12.75" customHeight="1">
      <c r="A285" s="208"/>
      <c r="B285" s="151"/>
      <c r="C285" s="267" t="s">
        <v>115</v>
      </c>
      <c r="D285" s="154" t="s">
        <v>107</v>
      </c>
      <c r="E285" s="156">
        <v>135263.63</v>
      </c>
      <c r="F285" s="156">
        <v>134771.93</v>
      </c>
      <c r="G285" s="209">
        <f t="shared" si="11"/>
        <v>0.99636487650080063</v>
      </c>
    </row>
    <row r="286" spans="1:7" s="45" customFormat="1" ht="12.75" customHeight="1">
      <c r="A286" s="208"/>
      <c r="B286" s="152"/>
      <c r="C286" s="153" t="s">
        <v>83</v>
      </c>
      <c r="D286" s="155" t="s">
        <v>14</v>
      </c>
      <c r="E286" s="156">
        <v>151.37</v>
      </c>
      <c r="F286" s="156">
        <v>151.37</v>
      </c>
      <c r="G286" s="209">
        <f t="shared" ref="G286:G291" si="12">F286/E286</f>
        <v>1</v>
      </c>
    </row>
    <row r="287" spans="1:7" s="45" customFormat="1" ht="12.75" customHeight="1">
      <c r="A287" s="208"/>
      <c r="B287" s="152"/>
      <c r="C287" s="35">
        <v>4210</v>
      </c>
      <c r="D287" s="36" t="s">
        <v>23</v>
      </c>
      <c r="E287" s="156">
        <v>116</v>
      </c>
      <c r="F287" s="156">
        <v>116</v>
      </c>
      <c r="G287" s="209">
        <f t="shared" si="12"/>
        <v>1</v>
      </c>
    </row>
    <row r="288" spans="1:7" s="45" customFormat="1" ht="12.75" customHeight="1">
      <c r="A288" s="208"/>
      <c r="B288" s="151"/>
      <c r="C288" s="35">
        <v>4260</v>
      </c>
      <c r="D288" s="36" t="s">
        <v>29</v>
      </c>
      <c r="E288" s="156">
        <v>8282.42</v>
      </c>
      <c r="F288" s="156">
        <v>5000.7299999999996</v>
      </c>
      <c r="G288" s="209">
        <f t="shared" si="12"/>
        <v>0.60377643249195279</v>
      </c>
    </row>
    <row r="289" spans="1:7" s="45" customFormat="1" ht="12.75" customHeight="1">
      <c r="A289" s="407"/>
      <c r="B289" s="408"/>
      <c r="C289" s="153" t="s">
        <v>162</v>
      </c>
      <c r="D289" s="410" t="s">
        <v>20</v>
      </c>
      <c r="E289" s="411">
        <v>7207.9</v>
      </c>
      <c r="F289" s="411">
        <v>5399.02</v>
      </c>
      <c r="G289" s="412">
        <f t="shared" si="12"/>
        <v>0.74904202333550696</v>
      </c>
    </row>
    <row r="290" spans="1:7" s="45" customFormat="1" ht="12.75" customHeight="1">
      <c r="A290" s="409"/>
      <c r="B290" s="151"/>
      <c r="C290" s="109">
        <v>4360</v>
      </c>
      <c r="D290" s="144" t="s">
        <v>151</v>
      </c>
      <c r="E290" s="156">
        <v>280.56</v>
      </c>
      <c r="F290" s="156">
        <v>228.08</v>
      </c>
      <c r="G290" s="399">
        <f t="shared" si="12"/>
        <v>0.81294553749643572</v>
      </c>
    </row>
    <row r="291" spans="1:7" s="45" customFormat="1" ht="51.75" thickBot="1">
      <c r="A291" s="413"/>
      <c r="B291" s="152"/>
      <c r="C291" s="417" t="s">
        <v>192</v>
      </c>
      <c r="D291" s="90" t="s">
        <v>193</v>
      </c>
      <c r="E291" s="418">
        <v>330</v>
      </c>
      <c r="F291" s="418">
        <v>330</v>
      </c>
      <c r="G291" s="414">
        <f t="shared" si="12"/>
        <v>1</v>
      </c>
    </row>
    <row r="292" spans="1:7" s="45" customFormat="1" ht="12.75" customHeight="1" thickBot="1">
      <c r="A292" s="291" t="s">
        <v>116</v>
      </c>
      <c r="B292" s="415"/>
      <c r="C292" s="416"/>
      <c r="D292" s="327" t="s">
        <v>117</v>
      </c>
      <c r="E292" s="294">
        <f>E293+E299+E305</f>
        <v>197160</v>
      </c>
      <c r="F292" s="294">
        <f>SUM(F293+F299+F305)</f>
        <v>176510.93</v>
      </c>
      <c r="G292" s="295">
        <f t="shared" si="11"/>
        <v>0.89526744775816591</v>
      </c>
    </row>
    <row r="293" spans="1:7" s="45" customFormat="1" ht="12.75" customHeight="1">
      <c r="A293" s="160"/>
      <c r="B293" s="31" t="s">
        <v>118</v>
      </c>
      <c r="C293" s="41"/>
      <c r="D293" s="33" t="s">
        <v>119</v>
      </c>
      <c r="E293" s="34">
        <f>SUM(E294:E298)</f>
        <v>98780</v>
      </c>
      <c r="F293" s="34">
        <f>SUM(F294:F298)</f>
        <v>87464.15</v>
      </c>
      <c r="G293" s="169">
        <f t="shared" si="11"/>
        <v>0.88544391577242354</v>
      </c>
    </row>
    <row r="294" spans="1:7" s="45" customFormat="1" ht="12.75" customHeight="1">
      <c r="A294" s="162"/>
      <c r="B294" s="40"/>
      <c r="C294" s="35">
        <v>4010</v>
      </c>
      <c r="D294" s="36" t="s">
        <v>42</v>
      </c>
      <c r="E294" s="37">
        <v>74000</v>
      </c>
      <c r="F294" s="37">
        <v>65524.14</v>
      </c>
      <c r="G294" s="167">
        <f t="shared" si="11"/>
        <v>0.88546135135135129</v>
      </c>
    </row>
    <row r="295" spans="1:7" s="45" customFormat="1" ht="12.75" customHeight="1">
      <c r="A295" s="162"/>
      <c r="B295" s="40"/>
      <c r="C295" s="35">
        <v>4040</v>
      </c>
      <c r="D295" s="36" t="s">
        <v>51</v>
      </c>
      <c r="E295" s="37">
        <v>4875</v>
      </c>
      <c r="F295" s="37">
        <v>4874.53</v>
      </c>
      <c r="G295" s="167">
        <f t="shared" si="11"/>
        <v>0.99990358974358973</v>
      </c>
    </row>
    <row r="296" spans="1:7" s="45" customFormat="1" ht="12.75" customHeight="1">
      <c r="A296" s="162"/>
      <c r="B296" s="40"/>
      <c r="C296" s="35">
        <v>4110</v>
      </c>
      <c r="D296" s="36" t="s">
        <v>43</v>
      </c>
      <c r="E296" s="37">
        <v>13659</v>
      </c>
      <c r="F296" s="37">
        <v>11555.54</v>
      </c>
      <c r="G296" s="167">
        <f t="shared" si="11"/>
        <v>0.84600190350684534</v>
      </c>
    </row>
    <row r="297" spans="1:7" s="25" customFormat="1" ht="12.75" customHeight="1">
      <c r="A297" s="162"/>
      <c r="B297" s="40"/>
      <c r="C297" s="35">
        <v>4120</v>
      </c>
      <c r="D297" s="36" t="s">
        <v>44</v>
      </c>
      <c r="E297" s="37">
        <v>1508</v>
      </c>
      <c r="F297" s="37">
        <v>771.94</v>
      </c>
      <c r="G297" s="167">
        <f t="shared" si="11"/>
        <v>0.51189655172413795</v>
      </c>
    </row>
    <row r="298" spans="1:7" ht="12.75" customHeight="1">
      <c r="A298" s="162"/>
      <c r="B298" s="40"/>
      <c r="C298" s="22">
        <v>4440</v>
      </c>
      <c r="D298" s="36" t="s">
        <v>54</v>
      </c>
      <c r="E298" s="37">
        <v>4738</v>
      </c>
      <c r="F298" s="37">
        <v>4738</v>
      </c>
      <c r="G298" s="167">
        <f t="shared" si="11"/>
        <v>1</v>
      </c>
    </row>
    <row r="299" spans="1:7" ht="25.5">
      <c r="A299" s="162"/>
      <c r="B299" s="104">
        <v>85412</v>
      </c>
      <c r="C299" s="108"/>
      <c r="D299" s="270" t="s">
        <v>177</v>
      </c>
      <c r="E299" s="91">
        <f>SUM(E300:E304)</f>
        <v>34350</v>
      </c>
      <c r="F299" s="91">
        <f>SUM(F300:F304)</f>
        <v>33783.78</v>
      </c>
      <c r="G299" s="173">
        <f t="shared" ref="G299:G304" si="13">F299/E299</f>
        <v>0.9835161572052401</v>
      </c>
    </row>
    <row r="300" spans="1:7">
      <c r="A300" s="162"/>
      <c r="B300" s="104"/>
      <c r="C300" s="35">
        <v>4110</v>
      </c>
      <c r="D300" s="36" t="s">
        <v>43</v>
      </c>
      <c r="E300" s="96">
        <v>500.4</v>
      </c>
      <c r="F300" s="96">
        <v>191.18</v>
      </c>
      <c r="G300" s="179">
        <f t="shared" si="13"/>
        <v>0.3820543565147882</v>
      </c>
    </row>
    <row r="301" spans="1:7" ht="12.75" customHeight="1">
      <c r="A301" s="162"/>
      <c r="B301" s="104"/>
      <c r="C301" s="114">
        <v>4170</v>
      </c>
      <c r="D301" s="36" t="s">
        <v>14</v>
      </c>
      <c r="E301" s="96">
        <v>3582</v>
      </c>
      <c r="F301" s="96">
        <v>3582</v>
      </c>
      <c r="G301" s="179">
        <f t="shared" si="13"/>
        <v>1</v>
      </c>
    </row>
    <row r="302" spans="1:7" ht="12.75" customHeight="1">
      <c r="A302" s="162"/>
      <c r="B302" s="104"/>
      <c r="C302" s="114">
        <v>4210</v>
      </c>
      <c r="D302" s="36" t="s">
        <v>23</v>
      </c>
      <c r="E302" s="96">
        <v>2475</v>
      </c>
      <c r="F302" s="96">
        <v>2218.17</v>
      </c>
      <c r="G302" s="179">
        <f t="shared" si="13"/>
        <v>0.89623030303030304</v>
      </c>
    </row>
    <row r="303" spans="1:7" ht="12.75" customHeight="1">
      <c r="A303" s="162"/>
      <c r="B303" s="105"/>
      <c r="C303" s="109">
        <v>4300</v>
      </c>
      <c r="D303" s="36" t="s">
        <v>20</v>
      </c>
      <c r="E303" s="37">
        <v>27522.6</v>
      </c>
      <c r="F303" s="37">
        <v>27522.43</v>
      </c>
      <c r="G303" s="167">
        <f t="shared" si="13"/>
        <v>0.99999382325797714</v>
      </c>
    </row>
    <row r="304" spans="1:7" ht="12.75" customHeight="1">
      <c r="A304" s="162"/>
      <c r="B304" s="105"/>
      <c r="C304" s="35">
        <v>4430</v>
      </c>
      <c r="D304" s="127" t="s">
        <v>15</v>
      </c>
      <c r="E304" s="37">
        <v>270</v>
      </c>
      <c r="F304" s="37">
        <v>270</v>
      </c>
      <c r="G304" s="167">
        <f t="shared" si="13"/>
        <v>1</v>
      </c>
    </row>
    <row r="305" spans="1:7" ht="12.75" customHeight="1">
      <c r="A305" s="162"/>
      <c r="B305" s="106" t="s">
        <v>120</v>
      </c>
      <c r="C305" s="109"/>
      <c r="D305" s="107" t="s">
        <v>121</v>
      </c>
      <c r="E305" s="20">
        <f>SUM(E306:E307)</f>
        <v>64030</v>
      </c>
      <c r="F305" s="20">
        <f>SUM(F306:F307)</f>
        <v>55263</v>
      </c>
      <c r="G305" s="161">
        <f t="shared" si="11"/>
        <v>0.86307980634077774</v>
      </c>
    </row>
    <row r="306" spans="1:7" ht="12.75" customHeight="1">
      <c r="A306" s="162"/>
      <c r="B306" s="40"/>
      <c r="C306" s="35">
        <v>3240</v>
      </c>
      <c r="D306" s="36" t="s">
        <v>122</v>
      </c>
      <c r="E306" s="37">
        <v>14800</v>
      </c>
      <c r="F306" s="37">
        <v>14750</v>
      </c>
      <c r="G306" s="167">
        <f t="shared" si="11"/>
        <v>0.9966216216216216</v>
      </c>
    </row>
    <row r="307" spans="1:7" ht="12.75" customHeight="1" thickBot="1">
      <c r="A307" s="162"/>
      <c r="B307" s="40"/>
      <c r="C307" s="41">
        <v>3260</v>
      </c>
      <c r="D307" s="28" t="s">
        <v>123</v>
      </c>
      <c r="E307" s="37">
        <v>49230</v>
      </c>
      <c r="F307" s="37">
        <v>40513</v>
      </c>
      <c r="G307" s="167">
        <f t="shared" si="11"/>
        <v>0.8229331708307942</v>
      </c>
    </row>
    <row r="308" spans="1:7" ht="12.75" customHeight="1" thickBot="1">
      <c r="A308" s="319" t="s">
        <v>124</v>
      </c>
      <c r="B308" s="320"/>
      <c r="C308" s="321"/>
      <c r="D308" s="322" t="s">
        <v>125</v>
      </c>
      <c r="E308" s="323">
        <f>E309+E312+E320+E328+E335+E337+E343</f>
        <v>3884070</v>
      </c>
      <c r="F308" s="324">
        <f>F309+F312+F320+F328+F335+F337+F343</f>
        <v>3857477.8900000006</v>
      </c>
      <c r="G308" s="290">
        <f t="shared" ref="G308:G342" si="14">F308/E308</f>
        <v>0.99315354512148357</v>
      </c>
    </row>
    <row r="309" spans="1:7" ht="12.75" customHeight="1">
      <c r="A309" s="198"/>
      <c r="B309" s="49">
        <v>90001</v>
      </c>
      <c r="C309" s="41"/>
      <c r="D309" s="126" t="s">
        <v>126</v>
      </c>
      <c r="E309" s="51">
        <f>SUM(E310:E311)</f>
        <v>48096</v>
      </c>
      <c r="F309" s="51">
        <f>SUM(F310:F311)</f>
        <v>45520.480000000003</v>
      </c>
      <c r="G309" s="186">
        <f t="shared" si="14"/>
        <v>0.94645043246839655</v>
      </c>
    </row>
    <row r="310" spans="1:7" ht="12.75" customHeight="1">
      <c r="A310" s="198"/>
      <c r="B310" s="49"/>
      <c r="C310" s="35">
        <v>4300</v>
      </c>
      <c r="D310" s="36" t="s">
        <v>20</v>
      </c>
      <c r="E310" s="116">
        <v>43000</v>
      </c>
      <c r="F310" s="116">
        <v>40424.480000000003</v>
      </c>
      <c r="G310" s="167">
        <f t="shared" si="14"/>
        <v>0.94010418604651169</v>
      </c>
    </row>
    <row r="311" spans="1:7" ht="12.75" customHeight="1">
      <c r="A311" s="198"/>
      <c r="B311" s="49"/>
      <c r="C311" s="35">
        <v>4430</v>
      </c>
      <c r="D311" s="127" t="s">
        <v>15</v>
      </c>
      <c r="E311" s="116">
        <v>5096</v>
      </c>
      <c r="F311" s="116">
        <v>5096</v>
      </c>
      <c r="G311" s="167">
        <f t="shared" si="14"/>
        <v>1</v>
      </c>
    </row>
    <row r="312" spans="1:7" ht="12.75" customHeight="1">
      <c r="A312" s="174"/>
      <c r="B312" s="81">
        <v>90002</v>
      </c>
      <c r="C312" s="35"/>
      <c r="D312" s="131" t="s">
        <v>140</v>
      </c>
      <c r="E312" s="82">
        <f>SUM(E313:E319)</f>
        <v>1036613</v>
      </c>
      <c r="F312" s="82">
        <f>SUM(F313:F319)</f>
        <v>1036550.0099999999</v>
      </c>
      <c r="G312" s="173">
        <f>F312/E312</f>
        <v>0.99993923479639935</v>
      </c>
    </row>
    <row r="313" spans="1:7" ht="12.75" customHeight="1">
      <c r="A313" s="174"/>
      <c r="B313" s="81"/>
      <c r="C313" s="35">
        <v>4010</v>
      </c>
      <c r="D313" s="36" t="s">
        <v>42</v>
      </c>
      <c r="E313" s="115">
        <v>84110</v>
      </c>
      <c r="F313" s="115">
        <v>84097.63</v>
      </c>
      <c r="G313" s="179">
        <f t="shared" ref="G313:G319" si="15">F313/E313</f>
        <v>0.99985293068600645</v>
      </c>
    </row>
    <row r="314" spans="1:7" ht="12.75" customHeight="1">
      <c r="A314" s="174"/>
      <c r="B314" s="81"/>
      <c r="C314" s="35">
        <v>4040</v>
      </c>
      <c r="D314" s="36" t="s">
        <v>51</v>
      </c>
      <c r="E314" s="115">
        <v>7286</v>
      </c>
      <c r="F314" s="115">
        <v>7285.46</v>
      </c>
      <c r="G314" s="179">
        <f t="shared" si="15"/>
        <v>0.99992588525940163</v>
      </c>
    </row>
    <row r="315" spans="1:7" ht="12.75" customHeight="1">
      <c r="A315" s="174"/>
      <c r="B315" s="81"/>
      <c r="C315" s="35">
        <v>4110</v>
      </c>
      <c r="D315" s="36" t="s">
        <v>43</v>
      </c>
      <c r="E315" s="115">
        <v>14885</v>
      </c>
      <c r="F315" s="115">
        <v>14884.55</v>
      </c>
      <c r="G315" s="179">
        <f t="shared" si="15"/>
        <v>0.99996976822304329</v>
      </c>
    </row>
    <row r="316" spans="1:7" ht="12.75" customHeight="1">
      <c r="A316" s="174"/>
      <c r="B316" s="81"/>
      <c r="C316" s="35">
        <v>4120</v>
      </c>
      <c r="D316" s="36" t="s">
        <v>44</v>
      </c>
      <c r="E316" s="115">
        <v>1194</v>
      </c>
      <c r="F316" s="115">
        <v>1193.26</v>
      </c>
      <c r="G316" s="179">
        <f t="shared" si="15"/>
        <v>0.99938023450586266</v>
      </c>
    </row>
    <row r="317" spans="1:7" ht="12.75" customHeight="1">
      <c r="A317" s="174"/>
      <c r="B317" s="81"/>
      <c r="C317" s="35">
        <v>4210</v>
      </c>
      <c r="D317" s="36" t="s">
        <v>23</v>
      </c>
      <c r="E317" s="115">
        <v>1800</v>
      </c>
      <c r="F317" s="115">
        <v>1795.69</v>
      </c>
      <c r="G317" s="179">
        <f t="shared" si="15"/>
        <v>0.99760555555555563</v>
      </c>
    </row>
    <row r="318" spans="1:7" ht="12.75" customHeight="1">
      <c r="A318" s="174"/>
      <c r="B318" s="42"/>
      <c r="C318" s="35">
        <v>4300</v>
      </c>
      <c r="D318" s="36" t="s">
        <v>20</v>
      </c>
      <c r="E318" s="53">
        <v>926658</v>
      </c>
      <c r="F318" s="53">
        <v>926657.95</v>
      </c>
      <c r="G318" s="167">
        <f t="shared" si="15"/>
        <v>0.99999994604266074</v>
      </c>
    </row>
    <row r="319" spans="1:7" ht="12.75" customHeight="1">
      <c r="A319" s="174"/>
      <c r="B319" s="42"/>
      <c r="C319" s="35">
        <v>4360</v>
      </c>
      <c r="D319" s="171" t="s">
        <v>151</v>
      </c>
      <c r="E319" s="53">
        <v>680</v>
      </c>
      <c r="F319" s="53">
        <v>635.47</v>
      </c>
      <c r="G319" s="167">
        <f t="shared" si="15"/>
        <v>0.93451470588235297</v>
      </c>
    </row>
    <row r="320" spans="1:7" ht="12.75" customHeight="1">
      <c r="A320" s="162"/>
      <c r="B320" s="17" t="s">
        <v>127</v>
      </c>
      <c r="C320" s="35"/>
      <c r="D320" s="19" t="s">
        <v>128</v>
      </c>
      <c r="E320" s="20">
        <f>SUM(E321:E327)</f>
        <v>1492170</v>
      </c>
      <c r="F320" s="20">
        <f>SUM(F321:F327)</f>
        <v>1479466.75</v>
      </c>
      <c r="G320" s="161">
        <f t="shared" si="14"/>
        <v>0.9914867273836091</v>
      </c>
    </row>
    <row r="321" spans="1:7" ht="12.75" customHeight="1">
      <c r="A321" s="162"/>
      <c r="B321" s="17"/>
      <c r="C321" s="35">
        <v>3020</v>
      </c>
      <c r="D321" s="36" t="s">
        <v>50</v>
      </c>
      <c r="E321" s="96">
        <v>1896</v>
      </c>
      <c r="F321" s="96">
        <v>1895.18</v>
      </c>
      <c r="G321" s="179">
        <f>F321/E321</f>
        <v>0.99956751054852322</v>
      </c>
    </row>
    <row r="322" spans="1:7" ht="12.75" customHeight="1">
      <c r="A322" s="162"/>
      <c r="B322" s="17"/>
      <c r="C322" s="35">
        <v>4010</v>
      </c>
      <c r="D322" s="36" t="s">
        <v>42</v>
      </c>
      <c r="E322" s="96">
        <v>16984</v>
      </c>
      <c r="F322" s="96">
        <v>5291.73</v>
      </c>
      <c r="G322" s="179">
        <f>F322/E322</f>
        <v>0.3115714790390956</v>
      </c>
    </row>
    <row r="323" spans="1:7" ht="12.75" customHeight="1">
      <c r="A323" s="162"/>
      <c r="B323" s="17"/>
      <c r="C323" s="35">
        <v>4110</v>
      </c>
      <c r="D323" s="36" t="s">
        <v>43</v>
      </c>
      <c r="E323" s="37">
        <v>35607</v>
      </c>
      <c r="F323" s="37">
        <v>35606.92</v>
      </c>
      <c r="G323" s="167">
        <f t="shared" si="14"/>
        <v>0.99999775325076523</v>
      </c>
    </row>
    <row r="324" spans="1:7" ht="12.75" customHeight="1">
      <c r="A324" s="162"/>
      <c r="B324" s="17"/>
      <c r="C324" s="35">
        <v>4120</v>
      </c>
      <c r="D324" s="36" t="s">
        <v>44</v>
      </c>
      <c r="E324" s="37">
        <v>4699</v>
      </c>
      <c r="F324" s="37">
        <v>4698.6499999999996</v>
      </c>
      <c r="G324" s="167">
        <f t="shared" si="14"/>
        <v>0.99992551606724822</v>
      </c>
    </row>
    <row r="325" spans="1:7" ht="12.75" customHeight="1">
      <c r="A325" s="162"/>
      <c r="B325" s="17"/>
      <c r="C325" s="35">
        <v>4170</v>
      </c>
      <c r="D325" s="36" t="s">
        <v>14</v>
      </c>
      <c r="E325" s="37">
        <v>220690</v>
      </c>
      <c r="F325" s="37">
        <v>220689.24</v>
      </c>
      <c r="G325" s="167">
        <f t="shared" si="14"/>
        <v>0.99999655625538086</v>
      </c>
    </row>
    <row r="326" spans="1:7" ht="12.75" customHeight="1">
      <c r="A326" s="177"/>
      <c r="B326" s="17"/>
      <c r="C326" s="35">
        <v>4210</v>
      </c>
      <c r="D326" s="36" t="s">
        <v>23</v>
      </c>
      <c r="E326" s="37">
        <v>15000</v>
      </c>
      <c r="F326" s="37">
        <v>14070.43</v>
      </c>
      <c r="G326" s="167">
        <f t="shared" si="14"/>
        <v>0.93802866666666673</v>
      </c>
    </row>
    <row r="327" spans="1:7" ht="12.75" customHeight="1">
      <c r="A327" s="177"/>
      <c r="B327" s="40"/>
      <c r="C327" s="35">
        <v>4300</v>
      </c>
      <c r="D327" s="36" t="s">
        <v>20</v>
      </c>
      <c r="E327" s="37">
        <v>1197294</v>
      </c>
      <c r="F327" s="37">
        <v>1197214.6000000001</v>
      </c>
      <c r="G327" s="167">
        <f t="shared" si="14"/>
        <v>0.99993368379028047</v>
      </c>
    </row>
    <row r="328" spans="1:7" ht="12.75" customHeight="1">
      <c r="A328" s="177"/>
      <c r="B328" s="17" t="s">
        <v>129</v>
      </c>
      <c r="C328" s="35"/>
      <c r="D328" s="19" t="s">
        <v>130</v>
      </c>
      <c r="E328" s="20">
        <f>SUM(E329:E334)</f>
        <v>238619</v>
      </c>
      <c r="F328" s="20">
        <f>SUM(F329:F334)</f>
        <v>236863.83000000002</v>
      </c>
      <c r="G328" s="161">
        <f t="shared" si="14"/>
        <v>0.99264446670214868</v>
      </c>
    </row>
    <row r="329" spans="1:7" ht="12.75" customHeight="1">
      <c r="A329" s="177"/>
      <c r="B329" s="17"/>
      <c r="C329" s="35">
        <v>4110</v>
      </c>
      <c r="D329" s="36" t="s">
        <v>43</v>
      </c>
      <c r="E329" s="37">
        <v>4415</v>
      </c>
      <c r="F329" s="37">
        <v>4414.08</v>
      </c>
      <c r="G329" s="179">
        <f t="shared" si="14"/>
        <v>0.99979161947904871</v>
      </c>
    </row>
    <row r="330" spans="1:7" ht="12.75" customHeight="1">
      <c r="A330" s="177"/>
      <c r="B330" s="17"/>
      <c r="C330" s="35">
        <v>4120</v>
      </c>
      <c r="D330" s="36" t="s">
        <v>44</v>
      </c>
      <c r="E330" s="37">
        <v>127</v>
      </c>
      <c r="F330" s="37">
        <v>126.18</v>
      </c>
      <c r="G330" s="179">
        <f t="shared" si="14"/>
        <v>0.9935433070866142</v>
      </c>
    </row>
    <row r="331" spans="1:7" ht="12.75" customHeight="1">
      <c r="A331" s="177"/>
      <c r="B331" s="17"/>
      <c r="C331" s="35">
        <v>4170</v>
      </c>
      <c r="D331" s="36" t="s">
        <v>14</v>
      </c>
      <c r="E331" s="37">
        <v>33632</v>
      </c>
      <c r="F331" s="37">
        <v>32827.480000000003</v>
      </c>
      <c r="G331" s="167">
        <f t="shared" si="14"/>
        <v>0.97607873453853478</v>
      </c>
    </row>
    <row r="332" spans="1:7" ht="12.75" customHeight="1">
      <c r="A332" s="177"/>
      <c r="B332" s="17"/>
      <c r="C332" s="35">
        <v>4210</v>
      </c>
      <c r="D332" s="36" t="s">
        <v>23</v>
      </c>
      <c r="E332" s="37">
        <v>77500</v>
      </c>
      <c r="F332" s="37">
        <v>77302.44</v>
      </c>
      <c r="G332" s="167">
        <f t="shared" si="14"/>
        <v>0.99745083870967743</v>
      </c>
    </row>
    <row r="333" spans="1:7" ht="12.75" customHeight="1">
      <c r="A333" s="177"/>
      <c r="B333" s="42"/>
      <c r="C333" s="35">
        <v>4260</v>
      </c>
      <c r="D333" s="36" t="s">
        <v>29</v>
      </c>
      <c r="E333" s="37">
        <v>23945</v>
      </c>
      <c r="F333" s="37">
        <v>23692.9</v>
      </c>
      <c r="G333" s="167">
        <f t="shared" si="14"/>
        <v>0.98947170599290046</v>
      </c>
    </row>
    <row r="334" spans="1:7" ht="12.75" customHeight="1">
      <c r="A334" s="177"/>
      <c r="B334" s="42"/>
      <c r="C334" s="35">
        <v>4300</v>
      </c>
      <c r="D334" s="23" t="s">
        <v>20</v>
      </c>
      <c r="E334" s="37">
        <v>99000</v>
      </c>
      <c r="F334" s="37">
        <v>98500.75</v>
      </c>
      <c r="G334" s="167">
        <f t="shared" ref="G334:G336" si="16">F334/E334</f>
        <v>0.99495707070707073</v>
      </c>
    </row>
    <row r="335" spans="1:7" ht="12.75" customHeight="1">
      <c r="A335" s="177"/>
      <c r="B335" s="81">
        <v>90005</v>
      </c>
      <c r="C335" s="35"/>
      <c r="D335" s="132" t="s">
        <v>156</v>
      </c>
      <c r="E335" s="91">
        <f>SUM(E336:E336)</f>
        <v>17568</v>
      </c>
      <c r="F335" s="91">
        <f>SUM(F336:F336)</f>
        <v>17568</v>
      </c>
      <c r="G335" s="173">
        <f t="shared" si="16"/>
        <v>1</v>
      </c>
    </row>
    <row r="336" spans="1:7" ht="12.75" customHeight="1">
      <c r="A336" s="177"/>
      <c r="B336" s="42"/>
      <c r="C336" s="35">
        <v>4300</v>
      </c>
      <c r="D336" s="36" t="s">
        <v>20</v>
      </c>
      <c r="E336" s="37">
        <v>17568</v>
      </c>
      <c r="F336" s="37">
        <v>17568</v>
      </c>
      <c r="G336" s="167">
        <f t="shared" si="16"/>
        <v>1</v>
      </c>
    </row>
    <row r="337" spans="1:7" ht="12.75" customHeight="1">
      <c r="A337" s="177"/>
      <c r="B337" s="39">
        <v>90015</v>
      </c>
      <c r="C337" s="35"/>
      <c r="D337" s="33" t="s">
        <v>131</v>
      </c>
      <c r="E337" s="20">
        <f>SUM(E338:E342)</f>
        <v>614040</v>
      </c>
      <c r="F337" s="20">
        <f>SUM(F338:F342)</f>
        <v>608001.1100000001</v>
      </c>
      <c r="G337" s="161">
        <f t="shared" si="14"/>
        <v>0.99016531496319471</v>
      </c>
    </row>
    <row r="338" spans="1:7" ht="12.75" customHeight="1">
      <c r="A338" s="177"/>
      <c r="B338" s="39"/>
      <c r="C338" s="35">
        <v>4210</v>
      </c>
      <c r="D338" s="36" t="s">
        <v>23</v>
      </c>
      <c r="E338" s="96">
        <v>9912</v>
      </c>
      <c r="F338" s="96">
        <v>9067.27</v>
      </c>
      <c r="G338" s="179">
        <f t="shared" si="14"/>
        <v>0.91477703793381759</v>
      </c>
    </row>
    <row r="339" spans="1:7" ht="12.75" customHeight="1">
      <c r="A339" s="177"/>
      <c r="B339" s="39"/>
      <c r="C339" s="35">
        <v>4260</v>
      </c>
      <c r="D339" s="36" t="s">
        <v>29</v>
      </c>
      <c r="E339" s="37">
        <v>288159</v>
      </c>
      <c r="F339" s="37">
        <v>287377.95</v>
      </c>
      <c r="G339" s="167">
        <f t="shared" si="14"/>
        <v>0.99728951724568726</v>
      </c>
    </row>
    <row r="340" spans="1:7" ht="12.75" customHeight="1">
      <c r="A340" s="177"/>
      <c r="B340" s="39"/>
      <c r="C340" s="35">
        <v>4270</v>
      </c>
      <c r="D340" s="36" t="s">
        <v>24</v>
      </c>
      <c r="E340" s="37">
        <v>283426</v>
      </c>
      <c r="F340" s="37">
        <v>283425.12</v>
      </c>
      <c r="G340" s="167">
        <f>F340/E340</f>
        <v>0.99999689513312118</v>
      </c>
    </row>
    <row r="341" spans="1:7" ht="12.75" customHeight="1">
      <c r="A341" s="177"/>
      <c r="B341" s="39"/>
      <c r="C341" s="35">
        <v>4300</v>
      </c>
      <c r="D341" s="36" t="s">
        <v>20</v>
      </c>
      <c r="E341" s="37">
        <v>32402</v>
      </c>
      <c r="F341" s="37">
        <v>27990.47</v>
      </c>
      <c r="G341" s="167">
        <f t="shared" si="14"/>
        <v>0.86385007098327271</v>
      </c>
    </row>
    <row r="342" spans="1:7" ht="12.75" customHeight="1">
      <c r="A342" s="177"/>
      <c r="B342" s="39"/>
      <c r="C342" s="35">
        <v>4580</v>
      </c>
      <c r="D342" s="36" t="s">
        <v>30</v>
      </c>
      <c r="E342" s="37">
        <v>141</v>
      </c>
      <c r="F342" s="37">
        <v>140.30000000000001</v>
      </c>
      <c r="G342" s="167">
        <f t="shared" si="14"/>
        <v>0.99503546099290785</v>
      </c>
    </row>
    <row r="343" spans="1:7" ht="12.75" customHeight="1">
      <c r="A343" s="177"/>
      <c r="B343" s="39">
        <v>90095</v>
      </c>
      <c r="C343" s="55"/>
      <c r="D343" s="19" t="s">
        <v>13</v>
      </c>
      <c r="E343" s="20">
        <f>SUM(E344:E355)</f>
        <v>436964</v>
      </c>
      <c r="F343" s="20">
        <f>SUM(F344:F355)</f>
        <v>433507.71</v>
      </c>
      <c r="G343" s="161">
        <f>F343/E343</f>
        <v>0.99209021795845886</v>
      </c>
    </row>
    <row r="344" spans="1:7" ht="12.75" customHeight="1">
      <c r="A344" s="174"/>
      <c r="B344" s="39"/>
      <c r="C344" s="41">
        <v>3020</v>
      </c>
      <c r="D344" s="36" t="s">
        <v>50</v>
      </c>
      <c r="E344" s="37">
        <v>6200</v>
      </c>
      <c r="F344" s="37">
        <v>6198.31</v>
      </c>
      <c r="G344" s="167">
        <f>F344/E344</f>
        <v>0.99972741935483878</v>
      </c>
    </row>
    <row r="345" spans="1:7" ht="12.75" customHeight="1">
      <c r="A345" s="177"/>
      <c r="B345" s="42"/>
      <c r="C345" s="35">
        <v>4010</v>
      </c>
      <c r="D345" s="36" t="s">
        <v>42</v>
      </c>
      <c r="E345" s="37">
        <v>279096</v>
      </c>
      <c r="F345" s="37">
        <v>279095.49</v>
      </c>
      <c r="G345" s="167">
        <f t="shared" ref="G345:G384" si="17">F345/E345</f>
        <v>0.99999817267176883</v>
      </c>
    </row>
    <row r="346" spans="1:7" ht="12.75" customHeight="1">
      <c r="A346" s="177"/>
      <c r="B346" s="42"/>
      <c r="C346" s="35">
        <v>4040</v>
      </c>
      <c r="D346" s="36" t="s">
        <v>51</v>
      </c>
      <c r="E346" s="37">
        <v>18927</v>
      </c>
      <c r="F346" s="37">
        <v>18926.27</v>
      </c>
      <c r="G346" s="167">
        <f t="shared" si="17"/>
        <v>0.99996143076028954</v>
      </c>
    </row>
    <row r="347" spans="1:7" ht="12.75" customHeight="1">
      <c r="A347" s="177"/>
      <c r="B347" s="42"/>
      <c r="C347" s="35">
        <v>4110</v>
      </c>
      <c r="D347" s="36" t="s">
        <v>132</v>
      </c>
      <c r="E347" s="37">
        <v>46577</v>
      </c>
      <c r="F347" s="37">
        <v>46470.07</v>
      </c>
      <c r="G347" s="167">
        <f t="shared" si="17"/>
        <v>0.99770423170234235</v>
      </c>
    </row>
    <row r="348" spans="1:7" ht="12.75" customHeight="1">
      <c r="A348" s="177"/>
      <c r="B348" s="42"/>
      <c r="C348" s="35">
        <v>4120</v>
      </c>
      <c r="D348" s="36" t="s">
        <v>44</v>
      </c>
      <c r="E348" s="37">
        <v>7200</v>
      </c>
      <c r="F348" s="37">
        <v>6997.68</v>
      </c>
      <c r="G348" s="167">
        <f t="shared" si="17"/>
        <v>0.97189999999999999</v>
      </c>
    </row>
    <row r="349" spans="1:7" ht="12.75" customHeight="1">
      <c r="A349" s="177"/>
      <c r="B349" s="42"/>
      <c r="C349" s="35">
        <v>4210</v>
      </c>
      <c r="D349" s="36" t="s">
        <v>23</v>
      </c>
      <c r="E349" s="37">
        <v>12462</v>
      </c>
      <c r="F349" s="37">
        <v>12461.62</v>
      </c>
      <c r="G349" s="167">
        <f t="shared" si="17"/>
        <v>0.9999695073021988</v>
      </c>
    </row>
    <row r="350" spans="1:7" ht="12.75" customHeight="1">
      <c r="A350" s="177"/>
      <c r="B350" s="42"/>
      <c r="C350" s="35">
        <v>4270</v>
      </c>
      <c r="D350" s="36" t="s">
        <v>24</v>
      </c>
      <c r="E350" s="37">
        <v>4860</v>
      </c>
      <c r="F350" s="37">
        <v>3364.9</v>
      </c>
      <c r="G350" s="167">
        <f t="shared" si="17"/>
        <v>0.69236625514403294</v>
      </c>
    </row>
    <row r="351" spans="1:7" ht="12.75" customHeight="1">
      <c r="A351" s="177"/>
      <c r="B351" s="42"/>
      <c r="C351" s="35">
        <v>4300</v>
      </c>
      <c r="D351" s="36" t="s">
        <v>20</v>
      </c>
      <c r="E351" s="37">
        <v>13000</v>
      </c>
      <c r="F351" s="37">
        <v>12844.54</v>
      </c>
      <c r="G351" s="167">
        <f t="shared" si="17"/>
        <v>0.98804153846153853</v>
      </c>
    </row>
    <row r="352" spans="1:7" ht="12.75" customHeight="1">
      <c r="A352" s="177"/>
      <c r="B352" s="75"/>
      <c r="C352" s="35">
        <v>4430</v>
      </c>
      <c r="D352" s="127" t="s">
        <v>15</v>
      </c>
      <c r="E352" s="37">
        <v>33098</v>
      </c>
      <c r="F352" s="37">
        <v>31682.33</v>
      </c>
      <c r="G352" s="167">
        <f t="shared" si="17"/>
        <v>0.95722792918001098</v>
      </c>
    </row>
    <row r="353" spans="1:8" ht="12.75" customHeight="1">
      <c r="A353" s="177"/>
      <c r="B353" s="75"/>
      <c r="C353" s="35">
        <v>4440</v>
      </c>
      <c r="D353" s="36" t="s">
        <v>54</v>
      </c>
      <c r="E353" s="37">
        <v>14404</v>
      </c>
      <c r="F353" s="37">
        <v>14404</v>
      </c>
      <c r="G353" s="167">
        <f t="shared" si="17"/>
        <v>1</v>
      </c>
    </row>
    <row r="354" spans="1:8" ht="12.75" customHeight="1">
      <c r="A354" s="177"/>
      <c r="B354" s="75"/>
      <c r="C354" s="35">
        <v>4590</v>
      </c>
      <c r="D354" s="36" t="s">
        <v>194</v>
      </c>
      <c r="E354" s="37">
        <v>140</v>
      </c>
      <c r="F354" s="37">
        <v>140</v>
      </c>
      <c r="G354" s="167">
        <f t="shared" si="17"/>
        <v>1</v>
      </c>
    </row>
    <row r="355" spans="1:8" ht="26.25" thickBot="1">
      <c r="A355" s="177"/>
      <c r="B355" s="75"/>
      <c r="C355" s="35">
        <v>4700</v>
      </c>
      <c r="D355" s="36" t="s">
        <v>55</v>
      </c>
      <c r="E355" s="37">
        <v>1000</v>
      </c>
      <c r="F355" s="37">
        <v>922.5</v>
      </c>
      <c r="G355" s="167">
        <f t="shared" si="17"/>
        <v>0.92249999999999999</v>
      </c>
    </row>
    <row r="356" spans="1:8" ht="12.75" customHeight="1" thickBot="1">
      <c r="A356" s="276">
        <v>921</v>
      </c>
      <c r="B356" s="325"/>
      <c r="C356" s="326"/>
      <c r="D356" s="327" t="s">
        <v>133</v>
      </c>
      <c r="E356" s="294">
        <f>E357+E359+E364+E362</f>
        <v>869854</v>
      </c>
      <c r="F356" s="294">
        <f>F357+F359+F364+F362</f>
        <v>855978.75</v>
      </c>
      <c r="G356" s="295">
        <f t="shared" si="17"/>
        <v>0.98404875990683494</v>
      </c>
    </row>
    <row r="357" spans="1:8" ht="12.75" customHeight="1">
      <c r="A357" s="160"/>
      <c r="B357" s="49">
        <v>92106</v>
      </c>
      <c r="C357" s="32"/>
      <c r="D357" s="33" t="s">
        <v>134</v>
      </c>
      <c r="E357" s="34">
        <f>E358</f>
        <v>420000</v>
      </c>
      <c r="F357" s="34">
        <f>F358</f>
        <v>420000</v>
      </c>
      <c r="G357" s="169">
        <f>F358/E358</f>
        <v>1</v>
      </c>
      <c r="H357" s="45"/>
    </row>
    <row r="358" spans="1:8" ht="15.75">
      <c r="A358" s="177"/>
      <c r="B358" s="39"/>
      <c r="C358" s="35">
        <v>2480</v>
      </c>
      <c r="D358" s="36" t="s">
        <v>135</v>
      </c>
      <c r="E358" s="37">
        <v>420000</v>
      </c>
      <c r="F358" s="37">
        <v>420000</v>
      </c>
      <c r="G358" s="167">
        <f t="shared" si="17"/>
        <v>1</v>
      </c>
      <c r="H358" s="45"/>
    </row>
    <row r="359" spans="1:8" ht="12.75" customHeight="1">
      <c r="A359" s="176"/>
      <c r="B359" s="73">
        <v>92116</v>
      </c>
      <c r="C359" s="419"/>
      <c r="D359" s="251" t="s">
        <v>137</v>
      </c>
      <c r="E359" s="272">
        <f>E360+E361</f>
        <v>426364.35</v>
      </c>
      <c r="F359" s="272">
        <f>F360+F361</f>
        <v>426364.35</v>
      </c>
      <c r="G359" s="165">
        <f t="shared" si="17"/>
        <v>1</v>
      </c>
    </row>
    <row r="360" spans="1:8">
      <c r="A360" s="374"/>
      <c r="B360" s="151"/>
      <c r="C360" s="109">
        <v>2480</v>
      </c>
      <c r="D360" s="138" t="s">
        <v>135</v>
      </c>
      <c r="E360" s="139">
        <v>421854</v>
      </c>
      <c r="F360" s="139">
        <v>421854</v>
      </c>
      <c r="G360" s="420">
        <f t="shared" si="17"/>
        <v>1</v>
      </c>
    </row>
    <row r="361" spans="1:8" ht="25.5">
      <c r="A361" s="374"/>
      <c r="B361" s="151"/>
      <c r="C361" s="109">
        <v>2800</v>
      </c>
      <c r="D361" s="138" t="s">
        <v>195</v>
      </c>
      <c r="E361" s="139">
        <v>4510.3500000000004</v>
      </c>
      <c r="F361" s="139">
        <v>4510.3500000000004</v>
      </c>
      <c r="G361" s="420">
        <f t="shared" si="17"/>
        <v>1</v>
      </c>
    </row>
    <row r="362" spans="1:8" ht="12.75" customHeight="1">
      <c r="A362" s="374"/>
      <c r="B362" s="151">
        <v>92120</v>
      </c>
      <c r="C362" s="109"/>
      <c r="D362" s="274" t="s">
        <v>179</v>
      </c>
      <c r="E362" s="231">
        <f>SUM(E363:E363)</f>
        <v>10000</v>
      </c>
      <c r="F362" s="231">
        <f>SUM(F363:F363)</f>
        <v>3900</v>
      </c>
      <c r="G362" s="378">
        <f t="shared" si="17"/>
        <v>0.39</v>
      </c>
    </row>
    <row r="363" spans="1:8" ht="12.75" customHeight="1">
      <c r="A363" s="374"/>
      <c r="B363" s="151"/>
      <c r="C363" s="35">
        <v>4300</v>
      </c>
      <c r="D363" s="36" t="s">
        <v>20</v>
      </c>
      <c r="E363" s="139">
        <v>10000</v>
      </c>
      <c r="F363" s="139">
        <v>3900</v>
      </c>
      <c r="G363" s="379">
        <f t="shared" si="17"/>
        <v>0.39</v>
      </c>
    </row>
    <row r="364" spans="1:8" ht="12.75" customHeight="1">
      <c r="A364" s="210"/>
      <c r="B364" s="83">
        <v>92195</v>
      </c>
      <c r="C364" s="84"/>
      <c r="D364" s="133" t="s">
        <v>13</v>
      </c>
      <c r="E364" s="110">
        <f>SUM(E365:E366)</f>
        <v>13489.65</v>
      </c>
      <c r="F364" s="110">
        <f>SUM(F365:F366)</f>
        <v>5714.4</v>
      </c>
      <c r="G364" s="378">
        <f t="shared" si="17"/>
        <v>0.42361365936106571</v>
      </c>
    </row>
    <row r="365" spans="1:8" ht="25.5">
      <c r="A365" s="210"/>
      <c r="B365" s="83"/>
      <c r="C365" s="84">
        <v>2820</v>
      </c>
      <c r="D365" s="36" t="s">
        <v>96</v>
      </c>
      <c r="E365" s="85">
        <v>10489.65</v>
      </c>
      <c r="F365" s="85">
        <v>5714.4</v>
      </c>
      <c r="G365" s="379">
        <f t="shared" si="17"/>
        <v>0.54476555461812359</v>
      </c>
    </row>
    <row r="366" spans="1:8" ht="12.75" customHeight="1" thickBot="1">
      <c r="A366" s="210"/>
      <c r="B366" s="83"/>
      <c r="C366" s="35">
        <v>4210</v>
      </c>
      <c r="D366" s="36" t="s">
        <v>23</v>
      </c>
      <c r="E366" s="85">
        <v>3000</v>
      </c>
      <c r="F366" s="85">
        <v>0</v>
      </c>
      <c r="G366" s="211">
        <f>F366/E366</f>
        <v>0</v>
      </c>
    </row>
    <row r="367" spans="1:8" ht="12.75" customHeight="1" thickBot="1">
      <c r="A367" s="291">
        <v>926</v>
      </c>
      <c r="B367" s="328"/>
      <c r="C367" s="293"/>
      <c r="D367" s="279" t="s">
        <v>138</v>
      </c>
      <c r="E367" s="294">
        <f>E368+E377</f>
        <v>450998</v>
      </c>
      <c r="F367" s="294">
        <f>F368+F377</f>
        <v>412233.97</v>
      </c>
      <c r="G367" s="295">
        <f t="shared" si="17"/>
        <v>0.91404833280857112</v>
      </c>
    </row>
    <row r="368" spans="1:8" ht="12.75" customHeight="1">
      <c r="A368" s="185"/>
      <c r="B368" s="49">
        <v>92601</v>
      </c>
      <c r="C368" s="74"/>
      <c r="D368" s="172" t="s">
        <v>159</v>
      </c>
      <c r="E368" s="51">
        <f>SUM(E369:E376)</f>
        <v>399998</v>
      </c>
      <c r="F368" s="51">
        <f>SUM(F369:F376)</f>
        <v>371733.55999999994</v>
      </c>
      <c r="G368" s="186">
        <f t="shared" ref="G368:G377" si="18">F368/E368</f>
        <v>0.9293385466927333</v>
      </c>
    </row>
    <row r="369" spans="1:16" ht="12.75" customHeight="1">
      <c r="A369" s="185"/>
      <c r="B369" s="49"/>
      <c r="C369" s="35">
        <v>4110</v>
      </c>
      <c r="D369" s="36" t="s">
        <v>132</v>
      </c>
      <c r="E369" s="116">
        <v>24080</v>
      </c>
      <c r="F369" s="116">
        <v>22056</v>
      </c>
      <c r="G369" s="212">
        <f t="shared" si="18"/>
        <v>0.91594684385382064</v>
      </c>
    </row>
    <row r="370" spans="1:16" ht="12.75" customHeight="1">
      <c r="A370" s="185"/>
      <c r="B370" s="49"/>
      <c r="C370" s="35">
        <v>4120</v>
      </c>
      <c r="D370" s="36" t="s">
        <v>44</v>
      </c>
      <c r="E370" s="116">
        <v>2000</v>
      </c>
      <c r="F370" s="116">
        <v>1833.37</v>
      </c>
      <c r="G370" s="212">
        <f t="shared" si="18"/>
        <v>0.91668499999999997</v>
      </c>
    </row>
    <row r="371" spans="1:16" ht="12.75" customHeight="1">
      <c r="A371" s="185"/>
      <c r="B371" s="49"/>
      <c r="C371" s="124">
        <v>4170</v>
      </c>
      <c r="D371" s="36" t="s">
        <v>14</v>
      </c>
      <c r="E371" s="116">
        <v>136558</v>
      </c>
      <c r="F371" s="116">
        <v>129255.98</v>
      </c>
      <c r="G371" s="212">
        <f t="shared" si="18"/>
        <v>0.9465280686594707</v>
      </c>
    </row>
    <row r="372" spans="1:16" ht="12.75" customHeight="1">
      <c r="A372" s="185"/>
      <c r="B372" s="49"/>
      <c r="C372" s="124">
        <v>4210</v>
      </c>
      <c r="D372" s="36" t="s">
        <v>23</v>
      </c>
      <c r="E372" s="116">
        <v>28500</v>
      </c>
      <c r="F372" s="116">
        <v>28073.13</v>
      </c>
      <c r="G372" s="212">
        <f t="shared" si="18"/>
        <v>0.98502210526315792</v>
      </c>
    </row>
    <row r="373" spans="1:16" ht="12.75" customHeight="1">
      <c r="A373" s="185"/>
      <c r="B373" s="49"/>
      <c r="C373" s="124">
        <v>4260</v>
      </c>
      <c r="D373" s="23" t="s">
        <v>29</v>
      </c>
      <c r="E373" s="116">
        <v>118420</v>
      </c>
      <c r="F373" s="116">
        <v>110544.26</v>
      </c>
      <c r="G373" s="212">
        <f t="shared" si="18"/>
        <v>0.93349315993919946</v>
      </c>
    </row>
    <row r="374" spans="1:16" ht="12.75" customHeight="1">
      <c r="A374" s="185"/>
      <c r="B374" s="49"/>
      <c r="C374" s="35">
        <v>4270</v>
      </c>
      <c r="D374" s="36" t="s">
        <v>24</v>
      </c>
      <c r="E374" s="158">
        <v>33800</v>
      </c>
      <c r="F374" s="116">
        <v>27844</v>
      </c>
      <c r="G374" s="212">
        <f t="shared" si="18"/>
        <v>0.82378698224852076</v>
      </c>
    </row>
    <row r="375" spans="1:16" ht="12.75" customHeight="1">
      <c r="A375" s="185"/>
      <c r="B375" s="49"/>
      <c r="C375" s="157">
        <v>4300</v>
      </c>
      <c r="D375" s="90" t="s">
        <v>20</v>
      </c>
      <c r="E375" s="275">
        <v>55800</v>
      </c>
      <c r="F375" s="116">
        <v>51368.84</v>
      </c>
      <c r="G375" s="212">
        <f t="shared" si="18"/>
        <v>0.92058853046594979</v>
      </c>
    </row>
    <row r="376" spans="1:16" ht="12.75" customHeight="1">
      <c r="A376" s="185"/>
      <c r="B376" s="49"/>
      <c r="C376" s="145">
        <v>4360</v>
      </c>
      <c r="D376" s="144" t="s">
        <v>151</v>
      </c>
      <c r="E376" s="269">
        <v>840</v>
      </c>
      <c r="F376" s="158">
        <v>757.98</v>
      </c>
      <c r="G376" s="212">
        <f t="shared" si="18"/>
        <v>0.90235714285714286</v>
      </c>
    </row>
    <row r="377" spans="1:16" ht="12.75" customHeight="1">
      <c r="A377" s="185"/>
      <c r="B377" s="49">
        <v>92605</v>
      </c>
      <c r="C377" s="74"/>
      <c r="D377" s="33" t="s">
        <v>139</v>
      </c>
      <c r="E377" s="51">
        <f>SUM(E378:E383)</f>
        <v>51000</v>
      </c>
      <c r="F377" s="51">
        <f>SUM(F378:F383)</f>
        <v>40500.410000000003</v>
      </c>
      <c r="G377" s="186">
        <f t="shared" si="18"/>
        <v>0.79412568627450986</v>
      </c>
    </row>
    <row r="378" spans="1:16" ht="25.5">
      <c r="A378" s="162"/>
      <c r="B378" s="39"/>
      <c r="C378" s="35">
        <v>2820</v>
      </c>
      <c r="D378" s="36" t="s">
        <v>96</v>
      </c>
      <c r="E378" s="37">
        <v>25000</v>
      </c>
      <c r="F378" s="37">
        <v>23000</v>
      </c>
      <c r="G378" s="167">
        <f t="shared" si="17"/>
        <v>0.92</v>
      </c>
    </row>
    <row r="379" spans="1:16">
      <c r="A379" s="162"/>
      <c r="B379" s="39"/>
      <c r="C379" s="35">
        <v>3040</v>
      </c>
      <c r="D379" s="44" t="s">
        <v>181</v>
      </c>
      <c r="E379" s="37">
        <v>4000</v>
      </c>
      <c r="F379" s="37">
        <v>2500</v>
      </c>
      <c r="G379" s="167">
        <f t="shared" si="17"/>
        <v>0.625</v>
      </c>
    </row>
    <row r="380" spans="1:16" ht="12.75" customHeight="1">
      <c r="A380" s="162"/>
      <c r="B380" s="39"/>
      <c r="C380" s="35">
        <v>4110</v>
      </c>
      <c r="D380" s="36" t="s">
        <v>132</v>
      </c>
      <c r="E380" s="37">
        <v>1564.2</v>
      </c>
      <c r="F380" s="37">
        <v>1216.5999999999999</v>
      </c>
      <c r="G380" s="167">
        <f t="shared" si="17"/>
        <v>0.77777777777777768</v>
      </c>
    </row>
    <row r="381" spans="1:16" ht="12.75" customHeight="1">
      <c r="A381" s="162"/>
      <c r="B381" s="42"/>
      <c r="C381" s="35">
        <v>4170</v>
      </c>
      <c r="D381" s="44" t="s">
        <v>14</v>
      </c>
      <c r="E381" s="37">
        <v>9157</v>
      </c>
      <c r="F381" s="37">
        <v>8973.58</v>
      </c>
      <c r="G381" s="167">
        <f t="shared" si="17"/>
        <v>0.97996942229987982</v>
      </c>
    </row>
    <row r="382" spans="1:16" ht="12.75" customHeight="1" thickBot="1">
      <c r="A382" s="162"/>
      <c r="B382" s="42"/>
      <c r="C382" s="35">
        <v>4210</v>
      </c>
      <c r="D382" s="36" t="s">
        <v>23</v>
      </c>
      <c r="E382" s="37">
        <v>8278.7999999999993</v>
      </c>
      <c r="F382" s="37">
        <v>2666.83</v>
      </c>
      <c r="G382" s="167">
        <f t="shared" si="17"/>
        <v>0.32212760303425619</v>
      </c>
    </row>
    <row r="383" spans="1:16" s="76" customFormat="1" ht="12.75" customHeight="1" thickTop="1" thickBot="1">
      <c r="A383" s="176"/>
      <c r="B383" s="42"/>
      <c r="C383" s="35">
        <v>4300</v>
      </c>
      <c r="D383" s="36" t="s">
        <v>20</v>
      </c>
      <c r="E383" s="37">
        <v>3000</v>
      </c>
      <c r="F383" s="37">
        <v>2143.4</v>
      </c>
      <c r="G383" s="175">
        <f t="shared" si="17"/>
        <v>0.71446666666666669</v>
      </c>
      <c r="H383" s="6"/>
      <c r="I383" s="6"/>
      <c r="J383" s="6"/>
      <c r="K383" s="6"/>
      <c r="L383" s="6"/>
      <c r="M383" s="6"/>
      <c r="N383" s="6"/>
      <c r="O383" s="6"/>
      <c r="P383" s="6"/>
    </row>
    <row r="384" spans="1:16" ht="12.75" customHeight="1" thickBot="1">
      <c r="A384" s="453" t="s">
        <v>184</v>
      </c>
      <c r="B384" s="454"/>
      <c r="C384" s="454"/>
      <c r="D384" s="455"/>
      <c r="E384" s="213">
        <f>E8+E17+E26+E42+E48+E88+E94+E97+E121+E124+E127+E220+E238+E292+E308+E356+E367</f>
        <v>22261979.289999999</v>
      </c>
      <c r="F384" s="213">
        <f>F8+F17+F26+F42+F48+F88+F94+F97+F121+F124+F127+F220+F238+F292+F308+F356+F367</f>
        <v>21468432.909999996</v>
      </c>
      <c r="G384" s="214">
        <f t="shared" si="17"/>
        <v>0.96435418568750264</v>
      </c>
    </row>
    <row r="385" spans="1:7" ht="16.5" thickBot="1">
      <c r="A385" s="450" t="s">
        <v>183</v>
      </c>
      <c r="B385" s="451"/>
      <c r="C385" s="451"/>
      <c r="D385" s="451"/>
      <c r="E385" s="451"/>
      <c r="F385" s="451"/>
      <c r="G385" s="452"/>
    </row>
    <row r="386" spans="1:7" ht="13.5" thickBot="1">
      <c r="A386" s="276" t="s">
        <v>16</v>
      </c>
      <c r="B386" s="277"/>
      <c r="C386" s="326"/>
      <c r="D386" s="346" t="s">
        <v>17</v>
      </c>
      <c r="E386" s="347">
        <f>E387+E389</f>
        <v>3872066</v>
      </c>
      <c r="F386" s="347">
        <f>F387+F389</f>
        <v>3820125.01</v>
      </c>
      <c r="G386" s="337">
        <f t="shared" ref="G386" si="19">F386/E386</f>
        <v>0.98658571677238971</v>
      </c>
    </row>
    <row r="387" spans="1:7" ht="12.75" customHeight="1">
      <c r="A387" s="380"/>
      <c r="B387" s="342">
        <v>60013</v>
      </c>
      <c r="C387" s="343"/>
      <c r="D387" s="344" t="s">
        <v>167</v>
      </c>
      <c r="E387" s="345">
        <f>E388</f>
        <v>7872</v>
      </c>
      <c r="F387" s="345">
        <f>F388</f>
        <v>7872</v>
      </c>
      <c r="G387" s="381">
        <f>F387/E387</f>
        <v>1</v>
      </c>
    </row>
    <row r="388" spans="1:7" ht="12.75" customHeight="1">
      <c r="A388" s="374"/>
      <c r="B388" s="140"/>
      <c r="C388" s="109">
        <v>6050</v>
      </c>
      <c r="D388" s="225" t="s">
        <v>32</v>
      </c>
      <c r="E388" s="122">
        <v>7872</v>
      </c>
      <c r="F388" s="122">
        <v>7872</v>
      </c>
      <c r="G388" s="209">
        <f>F388/E388</f>
        <v>1</v>
      </c>
    </row>
    <row r="389" spans="1:7">
      <c r="A389" s="382"/>
      <c r="B389" s="140" t="s">
        <v>21</v>
      </c>
      <c r="C389" s="136"/>
      <c r="D389" s="137" t="s">
        <v>22</v>
      </c>
      <c r="E389" s="121">
        <f>E390</f>
        <v>3864194</v>
      </c>
      <c r="F389" s="121">
        <f>F390</f>
        <v>3812253.01</v>
      </c>
      <c r="G389" s="377">
        <f t="shared" ref="G389" si="20">F389/E389</f>
        <v>0.98655838966677134</v>
      </c>
    </row>
    <row r="390" spans="1:7" ht="16.5" customHeight="1" thickBot="1">
      <c r="A390" s="383"/>
      <c r="B390" s="348"/>
      <c r="C390" s="349">
        <v>6050</v>
      </c>
      <c r="D390" s="350" t="s">
        <v>32</v>
      </c>
      <c r="E390" s="351">
        <v>3864194</v>
      </c>
      <c r="F390" s="351">
        <v>3812253.01</v>
      </c>
      <c r="G390" s="372">
        <f>F390/E390</f>
        <v>0.98655838966677134</v>
      </c>
    </row>
    <row r="391" spans="1:7" ht="16.5" customHeight="1" thickBot="1">
      <c r="A391" s="431">
        <v>630</v>
      </c>
      <c r="B391" s="432">
        <v>63003</v>
      </c>
      <c r="C391" s="427"/>
      <c r="D391" s="428" t="s">
        <v>196</v>
      </c>
      <c r="E391" s="429">
        <f>SUM(E392:E393)</f>
        <v>13000</v>
      </c>
      <c r="F391" s="429">
        <f>SUM(F392:F393)</f>
        <v>13000</v>
      </c>
      <c r="G391" s="430">
        <f t="shared" ref="G391:G393" si="21">F391/E391</f>
        <v>1</v>
      </c>
    </row>
    <row r="392" spans="1:7" ht="16.5" customHeight="1">
      <c r="A392" s="434"/>
      <c r="B392" s="435"/>
      <c r="C392" s="343">
        <v>6050</v>
      </c>
      <c r="D392" s="426" t="s">
        <v>32</v>
      </c>
      <c r="E392" s="436">
        <v>5000</v>
      </c>
      <c r="F392" s="436">
        <v>5000</v>
      </c>
      <c r="G392" s="425">
        <f t="shared" si="21"/>
        <v>1</v>
      </c>
    </row>
    <row r="393" spans="1:7" ht="39" thickBot="1">
      <c r="A393" s="421"/>
      <c r="B393" s="422"/>
      <c r="C393" s="423">
        <v>6610</v>
      </c>
      <c r="D393" s="433" t="s">
        <v>197</v>
      </c>
      <c r="E393" s="424">
        <v>8000</v>
      </c>
      <c r="F393" s="424">
        <v>8000</v>
      </c>
      <c r="G393" s="372">
        <f t="shared" si="21"/>
        <v>1</v>
      </c>
    </row>
    <row r="394" spans="1:7" ht="13.5" thickBot="1">
      <c r="A394" s="276" t="s">
        <v>25</v>
      </c>
      <c r="B394" s="277"/>
      <c r="C394" s="326"/>
      <c r="D394" s="346" t="s">
        <v>26</v>
      </c>
      <c r="E394" s="347">
        <f>E395</f>
        <v>658593</v>
      </c>
      <c r="F394" s="347">
        <f>F395</f>
        <v>590995.1</v>
      </c>
      <c r="G394" s="337">
        <f t="shared" ref="G394:G398" si="22">F394/E394</f>
        <v>0.89736012985257962</v>
      </c>
    </row>
    <row r="395" spans="1:7">
      <c r="A395" s="380"/>
      <c r="B395" s="342" t="s">
        <v>27</v>
      </c>
      <c r="C395" s="352"/>
      <c r="D395" s="353" t="s">
        <v>28</v>
      </c>
      <c r="E395" s="123">
        <f>E396</f>
        <v>658593</v>
      </c>
      <c r="F395" s="123">
        <f>F396</f>
        <v>590995.1</v>
      </c>
      <c r="G395" s="384">
        <f t="shared" si="22"/>
        <v>0.89736012985257962</v>
      </c>
    </row>
    <row r="396" spans="1:7" ht="13.5" thickBot="1">
      <c r="A396" s="383"/>
      <c r="B396" s="348"/>
      <c r="C396" s="349">
        <v>6050</v>
      </c>
      <c r="D396" s="350" t="s">
        <v>32</v>
      </c>
      <c r="E396" s="351">
        <v>658593</v>
      </c>
      <c r="F396" s="351">
        <v>590995.1</v>
      </c>
      <c r="G396" s="372">
        <f t="shared" si="22"/>
        <v>0.89736012985257962</v>
      </c>
    </row>
    <row r="397" spans="1:7" ht="13.5" thickBot="1">
      <c r="A397" s="276" t="s">
        <v>33</v>
      </c>
      <c r="B397" s="277"/>
      <c r="C397" s="326"/>
      <c r="D397" s="346" t="s">
        <v>34</v>
      </c>
      <c r="E397" s="347">
        <f>SUM(E398+E400)</f>
        <v>21500</v>
      </c>
      <c r="F397" s="347">
        <f>SUM(F398+F400)</f>
        <v>5170.24</v>
      </c>
      <c r="G397" s="337">
        <f t="shared" si="22"/>
        <v>0.24047627906976743</v>
      </c>
    </row>
    <row r="398" spans="1:7">
      <c r="A398" s="380"/>
      <c r="B398" s="342">
        <v>71004</v>
      </c>
      <c r="C398" s="352"/>
      <c r="D398" s="353" t="s">
        <v>35</v>
      </c>
      <c r="E398" s="123">
        <f>E399</f>
        <v>17500</v>
      </c>
      <c r="F398" s="123">
        <f>F399</f>
        <v>1476</v>
      </c>
      <c r="G398" s="385">
        <f t="shared" si="22"/>
        <v>8.4342857142857136E-2</v>
      </c>
    </row>
    <row r="399" spans="1:7">
      <c r="A399" s="374"/>
      <c r="B399" s="140"/>
      <c r="C399" s="109">
        <v>6050</v>
      </c>
      <c r="D399" s="225" t="s">
        <v>32</v>
      </c>
      <c r="E399" s="122">
        <v>17500</v>
      </c>
      <c r="F399" s="122">
        <v>1476</v>
      </c>
      <c r="G399" s="386">
        <v>0</v>
      </c>
    </row>
    <row r="400" spans="1:7">
      <c r="A400" s="374"/>
      <c r="B400" s="140" t="s">
        <v>36</v>
      </c>
      <c r="C400" s="136"/>
      <c r="D400" s="137" t="s">
        <v>37</v>
      </c>
      <c r="E400" s="121">
        <f>E401</f>
        <v>4000</v>
      </c>
      <c r="F400" s="121">
        <f>F401</f>
        <v>3694.24</v>
      </c>
      <c r="G400" s="377">
        <f t="shared" ref="G400" si="23">F400/E400</f>
        <v>0.92355999999999994</v>
      </c>
    </row>
    <row r="401" spans="1:7" ht="13.5" thickBot="1">
      <c r="A401" s="375"/>
      <c r="B401" s="253"/>
      <c r="C401" s="349">
        <v>6060</v>
      </c>
      <c r="D401" s="271" t="s">
        <v>148</v>
      </c>
      <c r="E401" s="351">
        <v>4000</v>
      </c>
      <c r="F401" s="351">
        <v>3694.24</v>
      </c>
      <c r="G401" s="372">
        <f t="shared" ref="G401:G403" si="24">F401/E401</f>
        <v>0.92355999999999994</v>
      </c>
    </row>
    <row r="402" spans="1:7" ht="13.5" thickBot="1">
      <c r="A402" s="276" t="s">
        <v>38</v>
      </c>
      <c r="B402" s="277"/>
      <c r="C402" s="326"/>
      <c r="D402" s="346" t="s">
        <v>39</v>
      </c>
      <c r="E402" s="347">
        <f>E403+E406</f>
        <v>53394.380000000005</v>
      </c>
      <c r="F402" s="347">
        <f>F403+F406</f>
        <v>37883</v>
      </c>
      <c r="G402" s="337">
        <f t="shared" si="24"/>
        <v>0.70949414526397714</v>
      </c>
    </row>
    <row r="403" spans="1:7">
      <c r="A403" s="387"/>
      <c r="B403" s="342" t="s">
        <v>48</v>
      </c>
      <c r="C403" s="352"/>
      <c r="D403" s="353" t="s">
        <v>49</v>
      </c>
      <c r="E403" s="123">
        <f>SUM(E404:E405)</f>
        <v>30000</v>
      </c>
      <c r="F403" s="123">
        <f>SUM(F404:F405)</f>
        <v>18383</v>
      </c>
      <c r="G403" s="384">
        <f t="shared" si="24"/>
        <v>0.61276666666666668</v>
      </c>
    </row>
    <row r="404" spans="1:7">
      <c r="A404" s="369"/>
      <c r="B404" s="228"/>
      <c r="C404" s="109">
        <v>6050</v>
      </c>
      <c r="D404" s="225" t="s">
        <v>32</v>
      </c>
      <c r="E404" s="122">
        <v>10000</v>
      </c>
      <c r="F404" s="122">
        <v>1230</v>
      </c>
      <c r="G404" s="209">
        <f>F404/E404</f>
        <v>0.123</v>
      </c>
    </row>
    <row r="405" spans="1:7">
      <c r="A405" s="369"/>
      <c r="B405" s="228"/>
      <c r="C405" s="109">
        <v>6060</v>
      </c>
      <c r="D405" s="144" t="s">
        <v>148</v>
      </c>
      <c r="E405" s="122">
        <v>20000</v>
      </c>
      <c r="F405" s="122">
        <v>17153</v>
      </c>
      <c r="G405" s="209">
        <f>F405/E405</f>
        <v>0.85765000000000002</v>
      </c>
    </row>
    <row r="406" spans="1:7">
      <c r="A406" s="369"/>
      <c r="B406" s="252">
        <v>75095</v>
      </c>
      <c r="C406" s="109"/>
      <c r="D406" s="129" t="s">
        <v>145</v>
      </c>
      <c r="E406" s="231">
        <f>SUM(E407:E409)</f>
        <v>23394.38</v>
      </c>
      <c r="F406" s="231">
        <f>SUM(F407:F409)</f>
        <v>19500</v>
      </c>
      <c r="G406" s="370">
        <f t="shared" ref="G406:G408" si="25">F406/E406</f>
        <v>0.83353352386342361</v>
      </c>
    </row>
    <row r="407" spans="1:7">
      <c r="A407" s="369"/>
      <c r="B407" s="228"/>
      <c r="C407" s="109">
        <v>6050</v>
      </c>
      <c r="D407" s="225" t="s">
        <v>32</v>
      </c>
      <c r="E407" s="139">
        <v>3894.38</v>
      </c>
      <c r="F407" s="139">
        <v>0</v>
      </c>
      <c r="G407" s="209">
        <f t="shared" si="25"/>
        <v>0</v>
      </c>
    </row>
    <row r="408" spans="1:7" ht="15.75">
      <c r="A408" s="388"/>
      <c r="B408" s="338"/>
      <c r="C408" s="109">
        <v>6057</v>
      </c>
      <c r="D408" s="225" t="s">
        <v>32</v>
      </c>
      <c r="E408" s="139">
        <v>16575</v>
      </c>
      <c r="F408" s="139">
        <v>16575</v>
      </c>
      <c r="G408" s="209">
        <f t="shared" si="25"/>
        <v>1</v>
      </c>
    </row>
    <row r="409" spans="1:7" ht="16.5" thickBot="1">
      <c r="A409" s="389"/>
      <c r="B409" s="354"/>
      <c r="C409" s="349">
        <v>6059</v>
      </c>
      <c r="D409" s="350" t="s">
        <v>32</v>
      </c>
      <c r="E409" s="273">
        <v>2925</v>
      </c>
      <c r="F409" s="351">
        <v>2925</v>
      </c>
      <c r="G409" s="372">
        <f>F409/E409</f>
        <v>1</v>
      </c>
    </row>
    <row r="410" spans="1:7" ht="13.5" thickBot="1">
      <c r="A410" s="276" t="s">
        <v>76</v>
      </c>
      <c r="B410" s="277"/>
      <c r="C410" s="326"/>
      <c r="D410" s="346" t="s">
        <v>77</v>
      </c>
      <c r="E410" s="347">
        <f>E411+E413+E416</f>
        <v>524609.01</v>
      </c>
      <c r="F410" s="347">
        <f>F411+F413+F416</f>
        <v>388052.01</v>
      </c>
      <c r="G410" s="337">
        <f t="shared" ref="G410:G422" si="26">F410/E410</f>
        <v>0.73969757019613525</v>
      </c>
    </row>
    <row r="411" spans="1:7" ht="15.75">
      <c r="A411" s="390"/>
      <c r="B411" s="355">
        <v>80104</v>
      </c>
      <c r="C411" s="356"/>
      <c r="D411" s="357" t="s">
        <v>80</v>
      </c>
      <c r="E411" s="358">
        <f>E412</f>
        <v>170800</v>
      </c>
      <c r="F411" s="358">
        <f>F412</f>
        <v>41993</v>
      </c>
      <c r="G411" s="391">
        <f t="shared" si="26"/>
        <v>0.24586065573770491</v>
      </c>
    </row>
    <row r="412" spans="1:7" ht="15.75">
      <c r="A412" s="388"/>
      <c r="B412" s="338"/>
      <c r="C412" s="109">
        <v>6050</v>
      </c>
      <c r="D412" s="138" t="s">
        <v>32</v>
      </c>
      <c r="E412" s="156">
        <v>170800</v>
      </c>
      <c r="F412" s="156">
        <v>41993</v>
      </c>
      <c r="G412" s="392">
        <f t="shared" si="26"/>
        <v>0.24586065573770491</v>
      </c>
    </row>
    <row r="413" spans="1:7" ht="15.75">
      <c r="A413" s="388"/>
      <c r="B413" s="140" t="s">
        <v>87</v>
      </c>
      <c r="C413" s="136"/>
      <c r="D413" s="137" t="s">
        <v>88</v>
      </c>
      <c r="E413" s="121">
        <f>E415+E414</f>
        <v>253809.01</v>
      </c>
      <c r="F413" s="121">
        <f>F415+F414</f>
        <v>253809.01</v>
      </c>
      <c r="G413" s="377">
        <f t="shared" si="26"/>
        <v>1</v>
      </c>
    </row>
    <row r="414" spans="1:7" ht="15.75">
      <c r="A414" s="388"/>
      <c r="B414" s="140"/>
      <c r="C414" s="109">
        <v>6050</v>
      </c>
      <c r="D414" s="138" t="s">
        <v>32</v>
      </c>
      <c r="E414" s="139">
        <v>21939.09</v>
      </c>
      <c r="F414" s="139">
        <v>21939.09</v>
      </c>
      <c r="G414" s="209">
        <f t="shared" si="26"/>
        <v>1</v>
      </c>
    </row>
    <row r="415" spans="1:7" ht="51">
      <c r="A415" s="388"/>
      <c r="B415" s="338"/>
      <c r="C415" s="109">
        <v>6660</v>
      </c>
      <c r="D415" s="138" t="s">
        <v>175</v>
      </c>
      <c r="E415" s="122">
        <v>231869.92</v>
      </c>
      <c r="F415" s="122">
        <v>231869.92</v>
      </c>
      <c r="G415" s="209">
        <f t="shared" si="26"/>
        <v>1</v>
      </c>
    </row>
    <row r="416" spans="1:7" ht="15.75">
      <c r="A416" s="388"/>
      <c r="B416" s="140" t="s">
        <v>90</v>
      </c>
      <c r="C416" s="136"/>
      <c r="D416" s="137" t="s">
        <v>13</v>
      </c>
      <c r="E416" s="121">
        <f>E417</f>
        <v>100000</v>
      </c>
      <c r="F416" s="121">
        <f>F417</f>
        <v>92250</v>
      </c>
      <c r="G416" s="377">
        <f t="shared" si="26"/>
        <v>0.92249999999999999</v>
      </c>
    </row>
    <row r="417" spans="1:7" ht="16.5" thickBot="1">
      <c r="A417" s="389"/>
      <c r="B417" s="354"/>
      <c r="C417" s="349">
        <v>6050</v>
      </c>
      <c r="D417" s="90" t="s">
        <v>32</v>
      </c>
      <c r="E417" s="351">
        <v>100000</v>
      </c>
      <c r="F417" s="351">
        <v>92250</v>
      </c>
      <c r="G417" s="372">
        <f t="shared" si="26"/>
        <v>0.92249999999999999</v>
      </c>
    </row>
    <row r="418" spans="1:7" ht="16.5" thickBot="1">
      <c r="A418" s="437">
        <v>852</v>
      </c>
      <c r="B418" s="438"/>
      <c r="C418" s="439"/>
      <c r="D418" s="327" t="s">
        <v>98</v>
      </c>
      <c r="E418" s="429">
        <f>E419</f>
        <v>6546.37</v>
      </c>
      <c r="F418" s="429">
        <f>F419</f>
        <v>6546.37</v>
      </c>
      <c r="G418" s="430">
        <f>F418/E418</f>
        <v>1</v>
      </c>
    </row>
    <row r="419" spans="1:7" ht="15.75">
      <c r="A419" s="441"/>
      <c r="B419" s="443">
        <v>85295</v>
      </c>
      <c r="C419" s="343"/>
      <c r="D419" s="442" t="s">
        <v>13</v>
      </c>
      <c r="E419" s="345">
        <f>E420</f>
        <v>6546.37</v>
      </c>
      <c r="F419" s="345">
        <f>F420</f>
        <v>6546.37</v>
      </c>
      <c r="G419" s="444">
        <f t="shared" ref="G419:G420" si="27">F419/E419</f>
        <v>1</v>
      </c>
    </row>
    <row r="420" spans="1:7" ht="51.75" thickBot="1">
      <c r="A420" s="440"/>
      <c r="B420" s="354"/>
      <c r="C420" s="349">
        <v>6660</v>
      </c>
      <c r="D420" s="90" t="s">
        <v>175</v>
      </c>
      <c r="E420" s="351">
        <v>6546.37</v>
      </c>
      <c r="F420" s="351">
        <v>6546.37</v>
      </c>
      <c r="G420" s="414">
        <f t="shared" si="27"/>
        <v>1</v>
      </c>
    </row>
    <row r="421" spans="1:7" ht="13.5" thickBot="1">
      <c r="A421" s="276" t="s">
        <v>124</v>
      </c>
      <c r="B421" s="277"/>
      <c r="C421" s="326"/>
      <c r="D421" s="346" t="s">
        <v>125</v>
      </c>
      <c r="E421" s="347">
        <f>E422+E425+E428+E431+E433</f>
        <v>1728738.08</v>
      </c>
      <c r="F421" s="347">
        <f>F422+F425+F428+F431+F433</f>
        <v>464214.1</v>
      </c>
      <c r="G421" s="337">
        <f t="shared" si="26"/>
        <v>0.26852772283468179</v>
      </c>
    </row>
    <row r="422" spans="1:7" ht="15.75">
      <c r="A422" s="390"/>
      <c r="B422" s="355">
        <v>90001</v>
      </c>
      <c r="C422" s="343"/>
      <c r="D422" s="357" t="s">
        <v>126</v>
      </c>
      <c r="E422" s="358">
        <f>SUM(E423:E424)</f>
        <v>30000</v>
      </c>
      <c r="F422" s="358">
        <f>SUM(F423:F424)</f>
        <v>0</v>
      </c>
      <c r="G422" s="391">
        <f t="shared" si="26"/>
        <v>0</v>
      </c>
    </row>
    <row r="423" spans="1:7" ht="15.75">
      <c r="A423" s="388"/>
      <c r="B423" s="338"/>
      <c r="C423" s="109">
        <v>6050</v>
      </c>
      <c r="D423" s="138" t="s">
        <v>32</v>
      </c>
      <c r="E423" s="156">
        <v>20000</v>
      </c>
      <c r="F423" s="156">
        <v>0</v>
      </c>
      <c r="G423" s="209">
        <f>F423/E423</f>
        <v>0</v>
      </c>
    </row>
    <row r="424" spans="1:7" ht="38.25">
      <c r="A424" s="388"/>
      <c r="B424" s="338"/>
      <c r="C424" s="109">
        <v>6230</v>
      </c>
      <c r="D424" s="138" t="s">
        <v>178</v>
      </c>
      <c r="E424" s="339">
        <v>10000</v>
      </c>
      <c r="F424" s="339">
        <v>0</v>
      </c>
      <c r="G424" s="209">
        <f t="shared" ref="G424:G432" si="28">F424/E424</f>
        <v>0</v>
      </c>
    </row>
    <row r="425" spans="1:7" ht="15.75">
      <c r="A425" s="388"/>
      <c r="B425" s="140" t="s">
        <v>129</v>
      </c>
      <c r="C425" s="109"/>
      <c r="D425" s="137" t="s">
        <v>130</v>
      </c>
      <c r="E425" s="121">
        <f>SUM(E426:E427)</f>
        <v>43573</v>
      </c>
      <c r="F425" s="121">
        <f>SUM(F426:F427)</f>
        <v>41173</v>
      </c>
      <c r="G425" s="377">
        <f t="shared" si="28"/>
        <v>0.94492001927799329</v>
      </c>
    </row>
    <row r="426" spans="1:7" ht="15.75">
      <c r="A426" s="388"/>
      <c r="B426" s="338"/>
      <c r="C426" s="109">
        <v>6050</v>
      </c>
      <c r="D426" s="138" t="s">
        <v>136</v>
      </c>
      <c r="E426" s="122">
        <v>39574</v>
      </c>
      <c r="F426" s="122">
        <v>37174</v>
      </c>
      <c r="G426" s="209">
        <f t="shared" si="28"/>
        <v>0.9393541213928337</v>
      </c>
    </row>
    <row r="427" spans="1:7" ht="15.75">
      <c r="A427" s="388"/>
      <c r="B427" s="338"/>
      <c r="C427" s="109">
        <v>6060</v>
      </c>
      <c r="D427" s="144" t="s">
        <v>148</v>
      </c>
      <c r="E427" s="122">
        <v>3999</v>
      </c>
      <c r="F427" s="122">
        <v>3999</v>
      </c>
      <c r="G427" s="209">
        <f t="shared" si="28"/>
        <v>1</v>
      </c>
    </row>
    <row r="428" spans="1:7" ht="15.75">
      <c r="A428" s="388"/>
      <c r="B428" s="229">
        <v>90005</v>
      </c>
      <c r="C428" s="109"/>
      <c r="D428" s="129" t="s">
        <v>156</v>
      </c>
      <c r="E428" s="231">
        <f>SUM(E429:E430)</f>
        <v>1558665.08</v>
      </c>
      <c r="F428" s="231">
        <f>SUM(F429:F430)</f>
        <v>335264</v>
      </c>
      <c r="G428" s="370">
        <f t="shared" si="28"/>
        <v>0.21509688277612532</v>
      </c>
    </row>
    <row r="429" spans="1:7" ht="15.75">
      <c r="A429" s="388"/>
      <c r="B429" s="338"/>
      <c r="C429" s="109">
        <v>6050</v>
      </c>
      <c r="D429" s="138" t="s">
        <v>136</v>
      </c>
      <c r="E429" s="122">
        <v>29991</v>
      </c>
      <c r="F429" s="122">
        <v>18400</v>
      </c>
      <c r="G429" s="209">
        <f t="shared" si="28"/>
        <v>0.61351738854989835</v>
      </c>
    </row>
    <row r="430" spans="1:7" ht="38.25">
      <c r="A430" s="388"/>
      <c r="B430" s="338"/>
      <c r="C430" s="109">
        <v>6230</v>
      </c>
      <c r="D430" s="340" t="s">
        <v>157</v>
      </c>
      <c r="E430" s="122">
        <v>1528674.08</v>
      </c>
      <c r="F430" s="122">
        <v>316864</v>
      </c>
      <c r="G430" s="209">
        <f t="shared" si="28"/>
        <v>0.20728028567083442</v>
      </c>
    </row>
    <row r="431" spans="1:7" ht="15.75">
      <c r="A431" s="388"/>
      <c r="B431" s="151">
        <v>90015</v>
      </c>
      <c r="C431" s="109"/>
      <c r="D431" s="137" t="s">
        <v>131</v>
      </c>
      <c r="E431" s="121">
        <f>E432</f>
        <v>6500</v>
      </c>
      <c r="F431" s="121">
        <f>F432</f>
        <v>0</v>
      </c>
      <c r="G431" s="377">
        <f t="shared" si="28"/>
        <v>0</v>
      </c>
    </row>
    <row r="432" spans="1:7" ht="15.75">
      <c r="A432" s="388"/>
      <c r="B432" s="338"/>
      <c r="C432" s="109">
        <v>6050</v>
      </c>
      <c r="D432" s="138" t="s">
        <v>136</v>
      </c>
      <c r="E432" s="122">
        <v>6500</v>
      </c>
      <c r="F432" s="122">
        <v>0</v>
      </c>
      <c r="G432" s="209">
        <f t="shared" si="28"/>
        <v>0</v>
      </c>
    </row>
    <row r="433" spans="1:7" ht="15.75">
      <c r="A433" s="388"/>
      <c r="B433" s="151">
        <v>90095</v>
      </c>
      <c r="C433" s="341"/>
      <c r="D433" s="137" t="s">
        <v>13</v>
      </c>
      <c r="E433" s="121">
        <f>SUM(E434:E435)</f>
        <v>90000</v>
      </c>
      <c r="F433" s="121">
        <f>SUM(F434:F435)</f>
        <v>87777.1</v>
      </c>
      <c r="G433" s="377">
        <f>F433/E433</f>
        <v>0.97530111111111117</v>
      </c>
    </row>
    <row r="434" spans="1:7" ht="15.75">
      <c r="A434" s="388"/>
      <c r="B434" s="338"/>
      <c r="C434" s="109">
        <v>6050</v>
      </c>
      <c r="D434" s="138" t="s">
        <v>136</v>
      </c>
      <c r="E434" s="122">
        <v>10000</v>
      </c>
      <c r="F434" s="122">
        <v>9569.44</v>
      </c>
      <c r="G434" s="209">
        <f t="shared" ref="G434:G441" si="29">F434/E434</f>
        <v>0.95694400000000002</v>
      </c>
    </row>
    <row r="435" spans="1:7" ht="16.5" thickBot="1">
      <c r="A435" s="389"/>
      <c r="B435" s="354"/>
      <c r="C435" s="349">
        <v>6060</v>
      </c>
      <c r="D435" s="271" t="s">
        <v>148</v>
      </c>
      <c r="E435" s="351">
        <v>80000</v>
      </c>
      <c r="F435" s="351">
        <v>78207.66</v>
      </c>
      <c r="G435" s="372">
        <f t="shared" si="29"/>
        <v>0.9775957500000001</v>
      </c>
    </row>
    <row r="436" spans="1:7" ht="13.5" thickBot="1">
      <c r="A436" s="276">
        <v>921</v>
      </c>
      <c r="B436" s="325"/>
      <c r="C436" s="326"/>
      <c r="D436" s="346" t="s">
        <v>133</v>
      </c>
      <c r="E436" s="347">
        <f>E437</f>
        <v>76200</v>
      </c>
      <c r="F436" s="347">
        <f>F437</f>
        <v>28290</v>
      </c>
      <c r="G436" s="337">
        <f t="shared" si="29"/>
        <v>0.37125984251968502</v>
      </c>
    </row>
    <row r="437" spans="1:7" ht="15.75">
      <c r="A437" s="388"/>
      <c r="B437" s="151">
        <v>92120</v>
      </c>
      <c r="C437" s="109"/>
      <c r="D437" s="274" t="s">
        <v>179</v>
      </c>
      <c r="E437" s="231">
        <f>E438</f>
        <v>76200</v>
      </c>
      <c r="F437" s="231">
        <f>F438</f>
        <v>28290</v>
      </c>
      <c r="G437" s="370">
        <f t="shared" si="29"/>
        <v>0.37125984251968502</v>
      </c>
    </row>
    <row r="438" spans="1:7" ht="26.25" thickBot="1">
      <c r="A438" s="389"/>
      <c r="B438" s="354"/>
      <c r="C438" s="349">
        <v>6580</v>
      </c>
      <c r="D438" s="90" t="s">
        <v>180</v>
      </c>
      <c r="E438" s="273">
        <v>76200</v>
      </c>
      <c r="F438" s="273">
        <v>28290</v>
      </c>
      <c r="G438" s="379">
        <f t="shared" si="29"/>
        <v>0.37125984251968502</v>
      </c>
    </row>
    <row r="439" spans="1:7" ht="13.5" thickBot="1">
      <c r="A439" s="276">
        <v>926</v>
      </c>
      <c r="B439" s="325"/>
      <c r="C439" s="326"/>
      <c r="D439" s="346" t="s">
        <v>138</v>
      </c>
      <c r="E439" s="347">
        <f>E440</f>
        <v>917300</v>
      </c>
      <c r="F439" s="347">
        <f>F440</f>
        <v>913750.45</v>
      </c>
      <c r="G439" s="337">
        <f t="shared" si="29"/>
        <v>0.9961304371525127</v>
      </c>
    </row>
    <row r="440" spans="1:7" ht="15.75">
      <c r="A440" s="390"/>
      <c r="B440" s="355">
        <v>92601</v>
      </c>
      <c r="C440" s="359"/>
      <c r="D440" s="360" t="s">
        <v>159</v>
      </c>
      <c r="E440" s="358">
        <f>E441</f>
        <v>917300</v>
      </c>
      <c r="F440" s="358">
        <f>F441</f>
        <v>913750.45</v>
      </c>
      <c r="G440" s="391">
        <f t="shared" si="29"/>
        <v>0.9961304371525127</v>
      </c>
    </row>
    <row r="441" spans="1:7" ht="16.5" thickBot="1">
      <c r="A441" s="389"/>
      <c r="B441" s="354"/>
      <c r="C441" s="361">
        <v>6050</v>
      </c>
      <c r="D441" s="90" t="s">
        <v>136</v>
      </c>
      <c r="E441" s="362">
        <v>917300</v>
      </c>
      <c r="F441" s="362">
        <v>913750.45</v>
      </c>
      <c r="G441" s="393">
        <f t="shared" si="29"/>
        <v>0.9961304371525127</v>
      </c>
    </row>
    <row r="442" spans="1:7" ht="16.5" thickBot="1">
      <c r="A442" s="456" t="s">
        <v>185</v>
      </c>
      <c r="B442" s="457"/>
      <c r="C442" s="457"/>
      <c r="D442" s="457"/>
      <c r="E442" s="363">
        <f>E386+E394+E397+E402+E410+E421+E436+E439+E391+E418</f>
        <v>7871946.8399999999</v>
      </c>
      <c r="F442" s="363">
        <f>F386+F394+F397+F402+F410+F421+F436+F439+F391+F418</f>
        <v>6268026.2799999993</v>
      </c>
      <c r="G442" s="364">
        <f>F442/E442</f>
        <v>0.7962485529183273</v>
      </c>
    </row>
    <row r="443" spans="1:7" ht="16.5" thickBot="1">
      <c r="A443" s="445" t="s">
        <v>186</v>
      </c>
      <c r="B443" s="446"/>
      <c r="C443" s="446"/>
      <c r="D443" s="446"/>
      <c r="E443" s="394">
        <f>E442+E384</f>
        <v>30133926.129999999</v>
      </c>
      <c r="F443" s="394">
        <f>F442+F384</f>
        <v>27736459.189999998</v>
      </c>
      <c r="G443" s="395">
        <f>F443/E443</f>
        <v>0.92043960917481671</v>
      </c>
    </row>
    <row r="444" spans="1:7" ht="15.75">
      <c r="A444" s="7"/>
      <c r="B444" s="8"/>
      <c r="C444" s="9"/>
      <c r="D444" s="10"/>
      <c r="E444" s="12"/>
      <c r="F444" s="12"/>
      <c r="G444" s="45"/>
    </row>
    <row r="445" spans="1:7" ht="15.75">
      <c r="A445" s="7"/>
      <c r="B445" s="8"/>
      <c r="C445" s="9"/>
      <c r="D445" s="10"/>
      <c r="E445" s="12"/>
      <c r="F445" s="12"/>
      <c r="G445" s="45"/>
    </row>
    <row r="446" spans="1:7" ht="15.75">
      <c r="A446" s="7"/>
      <c r="B446" s="8"/>
      <c r="C446" s="9"/>
      <c r="D446" s="10"/>
      <c r="E446" s="12"/>
      <c r="F446" s="12"/>
      <c r="G446" s="45"/>
    </row>
    <row r="447" spans="1:7" ht="15.75">
      <c r="A447" s="7"/>
      <c r="B447" s="8"/>
      <c r="C447" s="9"/>
      <c r="D447" s="10"/>
      <c r="E447" s="12"/>
      <c r="F447" s="12"/>
      <c r="G447" s="45"/>
    </row>
    <row r="448" spans="1:7" ht="15.75">
      <c r="A448" s="7"/>
      <c r="B448" s="8"/>
      <c r="C448" s="9"/>
      <c r="D448" s="10"/>
      <c r="E448" s="12"/>
      <c r="F448" s="12"/>
      <c r="G448" s="45"/>
    </row>
    <row r="449" spans="1:7" ht="15.75">
      <c r="A449" s="7"/>
      <c r="B449" s="8"/>
      <c r="C449" s="9"/>
      <c r="D449" s="10"/>
      <c r="E449" s="12"/>
      <c r="F449" s="12"/>
      <c r="G449" s="45"/>
    </row>
    <row r="450" spans="1:7" ht="15.75">
      <c r="A450" s="7"/>
      <c r="B450" s="8"/>
      <c r="C450" s="9"/>
      <c r="D450" s="10"/>
      <c r="E450" s="12"/>
      <c r="F450" s="12"/>
      <c r="G450" s="45"/>
    </row>
    <row r="451" spans="1:7" ht="15.75">
      <c r="A451" s="7"/>
      <c r="B451" s="8"/>
      <c r="C451" s="9"/>
      <c r="D451" s="10"/>
      <c r="E451" s="12"/>
      <c r="F451" s="12"/>
      <c r="G451" s="45"/>
    </row>
    <row r="452" spans="1:7" ht="15.75">
      <c r="A452" s="7"/>
      <c r="B452" s="8"/>
      <c r="C452" s="9"/>
      <c r="D452" s="10"/>
      <c r="E452" s="12"/>
      <c r="F452" s="12"/>
      <c r="G452" s="45"/>
    </row>
    <row r="453" spans="1:7" ht="15.75">
      <c r="A453" s="7"/>
      <c r="B453" s="8"/>
      <c r="C453" s="9"/>
      <c r="D453" s="10"/>
      <c r="E453" s="12"/>
      <c r="F453" s="12"/>
      <c r="G453" s="45"/>
    </row>
    <row r="454" spans="1:7" ht="15.75">
      <c r="A454" s="7"/>
      <c r="B454" s="8"/>
      <c r="C454" s="9"/>
      <c r="D454" s="10"/>
      <c r="E454" s="12"/>
      <c r="F454" s="12"/>
      <c r="G454" s="45"/>
    </row>
    <row r="455" spans="1:7" ht="15.75">
      <c r="A455" s="7"/>
      <c r="B455" s="8"/>
      <c r="C455" s="9"/>
      <c r="D455" s="10"/>
      <c r="E455" s="12"/>
      <c r="F455" s="12"/>
      <c r="G455" s="45"/>
    </row>
    <row r="456" spans="1:7" ht="15.75">
      <c r="A456" s="7"/>
      <c r="B456" s="8"/>
      <c r="C456" s="9"/>
      <c r="D456" s="10"/>
      <c r="E456" s="12"/>
      <c r="F456" s="12"/>
      <c r="G456" s="45"/>
    </row>
    <row r="457" spans="1:7" ht="15.75">
      <c r="A457" s="7"/>
      <c r="B457" s="8"/>
      <c r="C457" s="9"/>
      <c r="D457" s="10"/>
      <c r="E457" s="12"/>
      <c r="F457" s="12"/>
      <c r="G457" s="45"/>
    </row>
    <row r="458" spans="1:7" ht="15.75">
      <c r="A458" s="7"/>
      <c r="B458" s="8"/>
      <c r="C458" s="9"/>
      <c r="D458" s="10"/>
      <c r="E458" s="12"/>
      <c r="F458" s="12"/>
      <c r="G458" s="45"/>
    </row>
    <row r="459" spans="1:7" ht="15.75">
      <c r="A459" s="7"/>
      <c r="B459" s="8"/>
      <c r="C459" s="9"/>
      <c r="D459" s="10"/>
      <c r="E459" s="12"/>
      <c r="F459" s="12"/>
      <c r="G459" s="45"/>
    </row>
    <row r="460" spans="1:7" ht="15.75">
      <c r="A460" s="7"/>
      <c r="B460" s="8"/>
      <c r="C460" s="9"/>
      <c r="D460" s="10"/>
      <c r="E460" s="12"/>
      <c r="F460" s="12"/>
      <c r="G460" s="45"/>
    </row>
    <row r="461" spans="1:7" ht="15.75">
      <c r="A461" s="7"/>
      <c r="B461" s="8"/>
      <c r="C461" s="9"/>
      <c r="D461" s="10"/>
      <c r="E461" s="12"/>
      <c r="F461" s="12"/>
      <c r="G461" s="45"/>
    </row>
    <row r="462" spans="1:7" ht="15.75">
      <c r="A462" s="7"/>
      <c r="B462" s="8"/>
      <c r="C462" s="9"/>
      <c r="D462" s="10"/>
      <c r="E462" s="12"/>
      <c r="F462" s="12"/>
      <c r="G462" s="45"/>
    </row>
    <row r="463" spans="1:7" ht="15.75">
      <c r="A463" s="7"/>
      <c r="B463" s="8"/>
      <c r="C463" s="9"/>
      <c r="D463" s="10"/>
      <c r="E463" s="12"/>
      <c r="F463" s="12"/>
      <c r="G463" s="45"/>
    </row>
    <row r="464" spans="1:7" ht="15.75">
      <c r="A464" s="7"/>
      <c r="B464" s="8"/>
      <c r="C464" s="9"/>
      <c r="D464" s="10"/>
      <c r="E464" s="12"/>
      <c r="F464" s="12"/>
      <c r="G464" s="45"/>
    </row>
    <row r="465" spans="1:7" ht="15.75">
      <c r="A465" s="7"/>
      <c r="B465" s="8"/>
      <c r="C465" s="9"/>
      <c r="D465" s="10"/>
      <c r="E465" s="12"/>
      <c r="F465" s="12"/>
      <c r="G465" s="45"/>
    </row>
    <row r="466" spans="1:7" ht="15.75">
      <c r="A466" s="7"/>
      <c r="B466" s="8"/>
      <c r="C466" s="9"/>
      <c r="D466" s="10"/>
      <c r="E466" s="12"/>
      <c r="F466" s="12"/>
      <c r="G466" s="45"/>
    </row>
    <row r="467" spans="1:7" ht="15.75">
      <c r="A467" s="7"/>
      <c r="B467" s="8"/>
      <c r="C467" s="9"/>
      <c r="D467" s="10"/>
      <c r="E467" s="12"/>
      <c r="F467" s="12"/>
      <c r="G467" s="45"/>
    </row>
    <row r="468" spans="1:7" ht="15.75">
      <c r="A468" s="7"/>
      <c r="B468" s="8"/>
      <c r="C468" s="9"/>
      <c r="D468" s="10"/>
      <c r="E468" s="12"/>
      <c r="F468" s="12"/>
      <c r="G468" s="45"/>
    </row>
    <row r="469" spans="1:7" ht="15.75">
      <c r="A469" s="7"/>
      <c r="B469" s="8"/>
      <c r="C469" s="9"/>
      <c r="D469" s="10"/>
      <c r="E469" s="12"/>
      <c r="F469" s="12"/>
      <c r="G469" s="45"/>
    </row>
    <row r="470" spans="1:7" ht="15.75">
      <c r="A470" s="7"/>
      <c r="B470" s="8"/>
      <c r="C470" s="9"/>
      <c r="D470" s="10"/>
      <c r="E470" s="12"/>
      <c r="F470" s="12"/>
      <c r="G470" s="45"/>
    </row>
    <row r="471" spans="1:7" ht="15.75">
      <c r="A471" s="7"/>
      <c r="B471" s="8"/>
      <c r="C471" s="9"/>
      <c r="D471" s="10"/>
      <c r="E471" s="12"/>
      <c r="F471" s="12"/>
      <c r="G471" s="45"/>
    </row>
    <row r="472" spans="1:7" ht="15.75">
      <c r="A472" s="7"/>
      <c r="B472" s="8"/>
      <c r="C472" s="9"/>
      <c r="D472" s="10"/>
      <c r="E472" s="12"/>
      <c r="F472" s="12"/>
      <c r="G472" s="45"/>
    </row>
    <row r="473" spans="1:7" ht="15.75">
      <c r="A473" s="7"/>
      <c r="B473" s="8"/>
      <c r="C473" s="9"/>
      <c r="D473" s="10"/>
      <c r="E473" s="12"/>
      <c r="F473" s="12"/>
      <c r="G473" s="45"/>
    </row>
    <row r="474" spans="1:7" ht="15.75">
      <c r="A474" s="7"/>
      <c r="B474" s="8"/>
      <c r="C474" s="9"/>
      <c r="D474" s="10"/>
      <c r="E474" s="12"/>
      <c r="F474" s="12"/>
      <c r="G474" s="45"/>
    </row>
    <row r="475" spans="1:7" ht="15.75">
      <c r="A475" s="7"/>
      <c r="B475" s="8"/>
      <c r="C475" s="9"/>
      <c r="D475" s="10"/>
      <c r="E475" s="12"/>
      <c r="F475" s="12"/>
      <c r="G475" s="45"/>
    </row>
    <row r="476" spans="1:7" ht="15.75">
      <c r="A476" s="7"/>
      <c r="B476" s="8"/>
      <c r="C476" s="9"/>
      <c r="D476" s="10"/>
      <c r="E476" s="12"/>
      <c r="F476" s="12"/>
      <c r="G476" s="45"/>
    </row>
    <row r="477" spans="1:7" ht="15.75">
      <c r="A477" s="7"/>
      <c r="B477" s="8"/>
      <c r="C477" s="9"/>
      <c r="D477" s="10"/>
      <c r="E477" s="12"/>
      <c r="F477" s="12"/>
      <c r="G477" s="45"/>
    </row>
    <row r="478" spans="1:7" ht="15.75">
      <c r="A478" s="7"/>
      <c r="B478" s="8"/>
      <c r="C478" s="9"/>
      <c r="D478" s="10"/>
      <c r="E478" s="12"/>
      <c r="F478" s="12"/>
      <c r="G478" s="45"/>
    </row>
    <row r="479" spans="1:7" ht="15.75">
      <c r="A479" s="7"/>
      <c r="B479" s="8"/>
      <c r="C479" s="9"/>
      <c r="D479" s="10"/>
      <c r="E479" s="12"/>
      <c r="F479" s="12"/>
      <c r="G479" s="45"/>
    </row>
    <row r="480" spans="1:7" ht="15.75">
      <c r="A480" s="7"/>
      <c r="B480" s="8"/>
      <c r="C480" s="9"/>
      <c r="D480" s="10"/>
      <c r="E480" s="12"/>
      <c r="F480" s="12"/>
      <c r="G480" s="45"/>
    </row>
    <row r="481" spans="1:7" ht="15.75">
      <c r="A481" s="7"/>
      <c r="B481" s="8"/>
      <c r="C481" s="9"/>
      <c r="D481" s="10"/>
      <c r="E481" s="12"/>
      <c r="F481" s="12"/>
      <c r="G481" s="45"/>
    </row>
    <row r="482" spans="1:7" ht="15.75">
      <c r="A482" s="7"/>
      <c r="B482" s="8"/>
      <c r="C482" s="9"/>
      <c r="D482" s="10"/>
      <c r="E482" s="12"/>
      <c r="F482" s="12"/>
      <c r="G482" s="45"/>
    </row>
    <row r="483" spans="1:7" ht="15.75">
      <c r="A483" s="7"/>
      <c r="B483" s="8"/>
      <c r="C483" s="9"/>
      <c r="D483" s="10"/>
      <c r="E483" s="12"/>
      <c r="F483" s="12"/>
      <c r="G483" s="45"/>
    </row>
    <row r="484" spans="1:7" ht="15.75">
      <c r="A484" s="7"/>
      <c r="B484" s="8"/>
      <c r="C484" s="9"/>
      <c r="D484" s="10"/>
      <c r="E484" s="12"/>
      <c r="F484" s="12"/>
      <c r="G484" s="45"/>
    </row>
    <row r="485" spans="1:7" ht="15.75">
      <c r="A485" s="7"/>
      <c r="B485" s="8"/>
      <c r="C485" s="9"/>
      <c r="D485" s="10"/>
      <c r="E485" s="12"/>
      <c r="F485" s="12"/>
      <c r="G485" s="45"/>
    </row>
    <row r="486" spans="1:7" ht="15.75">
      <c r="A486" s="7"/>
      <c r="B486" s="8"/>
      <c r="C486" s="9"/>
      <c r="D486" s="10"/>
      <c r="E486" s="12"/>
      <c r="F486" s="12"/>
      <c r="G486" s="45"/>
    </row>
    <row r="487" spans="1:7" ht="15.75">
      <c r="A487" s="7"/>
      <c r="B487" s="8"/>
      <c r="C487" s="9"/>
      <c r="D487" s="10"/>
      <c r="E487" s="12"/>
      <c r="F487" s="12"/>
      <c r="G487" s="45"/>
    </row>
    <row r="488" spans="1:7" ht="15.75">
      <c r="A488" s="7"/>
      <c r="B488" s="8"/>
      <c r="C488" s="9"/>
      <c r="D488" s="10"/>
      <c r="E488" s="12"/>
      <c r="F488" s="12"/>
      <c r="G488" s="45"/>
    </row>
    <row r="489" spans="1:7" ht="15.75">
      <c r="A489" s="7"/>
      <c r="B489" s="8"/>
      <c r="C489" s="9"/>
      <c r="D489" s="10"/>
      <c r="E489" s="12"/>
      <c r="F489" s="12"/>
      <c r="G489" s="45"/>
    </row>
    <row r="490" spans="1:7" ht="15.75">
      <c r="A490" s="7"/>
      <c r="B490" s="8"/>
      <c r="C490" s="9"/>
      <c r="D490" s="10"/>
      <c r="E490" s="12"/>
      <c r="F490" s="12"/>
      <c r="G490" s="45"/>
    </row>
    <row r="491" spans="1:7" ht="15.75">
      <c r="A491" s="7"/>
      <c r="B491" s="8"/>
      <c r="C491" s="9"/>
      <c r="D491" s="10"/>
      <c r="E491" s="12"/>
      <c r="F491" s="12"/>
      <c r="G491" s="45"/>
    </row>
    <row r="492" spans="1:7" ht="15.75">
      <c r="A492" s="7"/>
      <c r="B492" s="8"/>
      <c r="C492" s="9"/>
      <c r="D492" s="10"/>
      <c r="E492" s="12"/>
      <c r="F492" s="12"/>
      <c r="G492" s="45"/>
    </row>
    <row r="493" spans="1:7" ht="15.75">
      <c r="A493" s="7"/>
      <c r="B493" s="8"/>
      <c r="C493" s="9"/>
      <c r="D493" s="10"/>
      <c r="E493" s="12"/>
      <c r="F493" s="12"/>
      <c r="G493" s="45"/>
    </row>
    <row r="494" spans="1:7" ht="15.75">
      <c r="C494" s="9"/>
    </row>
    <row r="495" spans="1:7" ht="15.75">
      <c r="C495" s="9"/>
    </row>
    <row r="496" spans="1:7" ht="15.75">
      <c r="C496" s="9"/>
    </row>
    <row r="497" spans="3:3" ht="15.75">
      <c r="C497" s="9"/>
    </row>
    <row r="498" spans="3:3" ht="15.75">
      <c r="C498" s="9"/>
    </row>
    <row r="499" spans="3:3" ht="15.75">
      <c r="C499" s="9"/>
    </row>
    <row r="500" spans="3:3" ht="15.75">
      <c r="C500" s="9"/>
    </row>
    <row r="501" spans="3:3" ht="15.75">
      <c r="C501" s="9"/>
    </row>
  </sheetData>
  <mergeCells count="8">
    <mergeCell ref="D1:G1"/>
    <mergeCell ref="A443:D443"/>
    <mergeCell ref="F2:G2"/>
    <mergeCell ref="A3:G4"/>
    <mergeCell ref="A7:G7"/>
    <mergeCell ref="A385:G385"/>
    <mergeCell ref="A384:D384"/>
    <mergeCell ref="A442:D442"/>
  </mergeCells>
  <phoneticPr fontId="26" type="noConversion"/>
  <pageMargins left="0.35433070866141736" right="0.23622047244094491" top="0.27559055118110237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zał_3_wydatki 2004</vt:lpstr>
      <vt:lpstr>__xlnm.Print_Area_1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2016-07-28T11:18:43Z</cp:lastPrinted>
  <dcterms:created xsi:type="dcterms:W3CDTF">2013-07-29T10:49:26Z</dcterms:created>
  <dcterms:modified xsi:type="dcterms:W3CDTF">2017-03-30T07:36:41Z</dcterms:modified>
</cp:coreProperties>
</file>