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5375" windowHeight="9060" tabRatio="601"/>
  </bookViews>
  <sheets>
    <sheet name="zał_3_wydatki 2004" sheetId="1" r:id="rId1"/>
    <sheet name="Raport zgodności" sheetId="2" r:id="rId2"/>
    <sheet name="Raport zgodności (1)" sheetId="3" r:id="rId3"/>
  </sheets>
  <definedNames>
    <definedName name="_xlnm.Print_Area" localSheetId="0">'zał_3_wydatki 2004'!$A$1:$G$213</definedName>
  </definedNames>
  <calcPr calcId="145621"/>
</workbook>
</file>

<file path=xl/calcChain.xml><?xml version="1.0" encoding="utf-8"?>
<calcChain xmlns="http://schemas.openxmlformats.org/spreadsheetml/2006/main">
  <c r="G99" i="1" l="1"/>
  <c r="G85" i="1"/>
  <c r="F205" i="1"/>
  <c r="G211" i="1"/>
  <c r="F210" i="1"/>
  <c r="E210" i="1"/>
  <c r="G210" i="1" s="1"/>
  <c r="F188" i="1"/>
  <c r="G188" i="1" s="1"/>
  <c r="E188" i="1"/>
  <c r="G189" i="1"/>
  <c r="G209" i="1"/>
  <c r="F183" i="1"/>
  <c r="F182" i="1" s="1"/>
  <c r="E183" i="1"/>
  <c r="E182" i="1" s="1"/>
  <c r="G187" i="1"/>
  <c r="E179" i="1"/>
  <c r="F179" i="1"/>
  <c r="F166" i="1"/>
  <c r="E166" i="1"/>
  <c r="F164" i="1"/>
  <c r="E164" i="1"/>
  <c r="F157" i="1"/>
  <c r="F156" i="1" s="1"/>
  <c r="E157" i="1"/>
  <c r="G161" i="1"/>
  <c r="F153" i="1"/>
  <c r="E153" i="1"/>
  <c r="G155" i="1"/>
  <c r="F145" i="1"/>
  <c r="E145" i="1"/>
  <c r="G146" i="1"/>
  <c r="F139" i="1"/>
  <c r="E139" i="1"/>
  <c r="F126" i="1"/>
  <c r="E126" i="1"/>
  <c r="F122" i="1"/>
  <c r="E122" i="1"/>
  <c r="G122" i="1" s="1"/>
  <c r="G123" i="1"/>
  <c r="G116" i="1"/>
  <c r="G120" i="1"/>
  <c r="F37" i="1"/>
  <c r="E37" i="1"/>
  <c r="G42" i="1"/>
  <c r="G171" i="1"/>
  <c r="G38" i="1"/>
  <c r="G21" i="1"/>
  <c r="G22" i="1"/>
  <c r="G23" i="1"/>
  <c r="G24" i="1"/>
  <c r="G25" i="1"/>
  <c r="G26" i="1"/>
  <c r="G28" i="1"/>
  <c r="G29" i="1"/>
  <c r="G12" i="1"/>
  <c r="G14" i="1"/>
  <c r="G20" i="1"/>
  <c r="F104" i="1"/>
  <c r="E104" i="1"/>
  <c r="E98" i="1"/>
  <c r="E88" i="1"/>
  <c r="F79" i="1"/>
  <c r="E79" i="1"/>
  <c r="F69" i="1"/>
  <c r="E69" i="1"/>
  <c r="E61" i="1"/>
  <c r="E205" i="1"/>
  <c r="F198" i="1"/>
  <c r="E198" i="1"/>
  <c r="F208" i="1"/>
  <c r="F207" i="1" s="1"/>
  <c r="E208" i="1"/>
  <c r="E207" i="1" s="1"/>
  <c r="G178" i="1"/>
  <c r="F177" i="1"/>
  <c r="E177" i="1"/>
  <c r="G177" i="1" s="1"/>
  <c r="F175" i="1"/>
  <c r="E175" i="1"/>
  <c r="E174" i="1" s="1"/>
  <c r="F162" i="1"/>
  <c r="E162" i="1"/>
  <c r="G163" i="1"/>
  <c r="G160" i="1"/>
  <c r="F143" i="1"/>
  <c r="E143" i="1"/>
  <c r="F119" i="1"/>
  <c r="F118" i="1" s="1"/>
  <c r="G118" i="1" s="1"/>
  <c r="E119" i="1"/>
  <c r="E118" i="1" s="1"/>
  <c r="E112" i="1"/>
  <c r="G111" i="1"/>
  <c r="F110" i="1"/>
  <c r="E110" i="1"/>
  <c r="G108" i="1"/>
  <c r="G105" i="1"/>
  <c r="G101" i="1"/>
  <c r="G102" i="1"/>
  <c r="G95" i="1"/>
  <c r="F94" i="1"/>
  <c r="E94" i="1"/>
  <c r="F86" i="1"/>
  <c r="E86" i="1"/>
  <c r="G72" i="1"/>
  <c r="G65" i="1"/>
  <c r="G66" i="1"/>
  <c r="G67" i="1"/>
  <c r="G68" i="1"/>
  <c r="F59" i="1"/>
  <c r="E59" i="1"/>
  <c r="F56" i="1"/>
  <c r="F43" i="1"/>
  <c r="E43" i="1"/>
  <c r="F27" i="1"/>
  <c r="E27" i="1"/>
  <c r="G201" i="1"/>
  <c r="G196" i="1"/>
  <c r="F195" i="1"/>
  <c r="E195" i="1"/>
  <c r="G194" i="1"/>
  <c r="F193" i="1"/>
  <c r="E193" i="1"/>
  <c r="F10" i="1"/>
  <c r="F11" i="1"/>
  <c r="E11" i="1"/>
  <c r="E10" i="1"/>
  <c r="G185" i="1"/>
  <c r="F172" i="1"/>
  <c r="E172" i="1"/>
  <c r="G206" i="1"/>
  <c r="G173" i="1"/>
  <c r="G204" i="1"/>
  <c r="G159" i="1"/>
  <c r="G154" i="1"/>
  <c r="G152" i="1"/>
  <c r="G148" i="1"/>
  <c r="G144" i="1"/>
  <c r="F124" i="1"/>
  <c r="E124" i="1"/>
  <c r="G125" i="1"/>
  <c r="F112" i="1"/>
  <c r="G117" i="1"/>
  <c r="G107" i="1"/>
  <c r="F98" i="1"/>
  <c r="G103" i="1"/>
  <c r="G100" i="1"/>
  <c r="G81" i="1"/>
  <c r="G77" i="1"/>
  <c r="G78" i="1"/>
  <c r="F61" i="1"/>
  <c r="G199" i="1"/>
  <c r="G200" i="1"/>
  <c r="E19" i="1"/>
  <c r="F19" i="1"/>
  <c r="F16" i="1"/>
  <c r="F15" i="1" s="1"/>
  <c r="E16" i="1"/>
  <c r="E15" i="1" s="1"/>
  <c r="G63" i="1"/>
  <c r="G64" i="1"/>
  <c r="G60" i="1"/>
  <c r="G62" i="1"/>
  <c r="F170" i="1"/>
  <c r="E170" i="1"/>
  <c r="G170" i="1" s="1"/>
  <c r="F203" i="1"/>
  <c r="E203" i="1"/>
  <c r="F151" i="1"/>
  <c r="E151" i="1"/>
  <c r="F45" i="1"/>
  <c r="E45" i="1"/>
  <c r="G136" i="1"/>
  <c r="F135" i="1"/>
  <c r="E135" i="1"/>
  <c r="E168" i="1"/>
  <c r="E156" i="1" s="1"/>
  <c r="F168" i="1"/>
  <c r="G169" i="1"/>
  <c r="G109" i="1"/>
  <c r="G39" i="1"/>
  <c r="G40" i="1"/>
  <c r="G41" i="1"/>
  <c r="G36" i="1"/>
  <c r="G83" i="1"/>
  <c r="F51" i="1"/>
  <c r="F50" i="1" s="1"/>
  <c r="E51" i="1"/>
  <c r="E50" i="1" s="1"/>
  <c r="G52" i="1"/>
  <c r="F137" i="1"/>
  <c r="E137" i="1"/>
  <c r="G138" i="1"/>
  <c r="F133" i="1"/>
  <c r="E133" i="1"/>
  <c r="G89" i="1"/>
  <c r="F130" i="1"/>
  <c r="E130" i="1"/>
  <c r="G132" i="1"/>
  <c r="E13" i="1"/>
  <c r="F13" i="1"/>
  <c r="F92" i="1"/>
  <c r="E92" i="1"/>
  <c r="E91" i="1" s="1"/>
  <c r="F88" i="1"/>
  <c r="G80" i="1"/>
  <c r="G82" i="1"/>
  <c r="G90" i="1"/>
  <c r="G93" i="1"/>
  <c r="G96" i="1"/>
  <c r="G106" i="1"/>
  <c r="G128" i="1"/>
  <c r="G129" i="1"/>
  <c r="G131" i="1"/>
  <c r="G134" i="1"/>
  <c r="G142" i="1"/>
  <c r="G70" i="1"/>
  <c r="G71" i="1"/>
  <c r="G73" i="1"/>
  <c r="G74" i="1"/>
  <c r="G75" i="1"/>
  <c r="G76" i="1"/>
  <c r="G55" i="1"/>
  <c r="G57" i="1"/>
  <c r="E56" i="1"/>
  <c r="F54" i="1"/>
  <c r="E54" i="1"/>
  <c r="G49" i="1"/>
  <c r="F48" i="1"/>
  <c r="F47" i="1" s="1"/>
  <c r="E48" i="1"/>
  <c r="E47" i="1" s="1"/>
  <c r="G35" i="1"/>
  <c r="F34" i="1"/>
  <c r="E34" i="1"/>
  <c r="F31" i="1"/>
  <c r="F30" i="1" s="1"/>
  <c r="E31" i="1"/>
  <c r="E30" i="1" s="1"/>
  <c r="G32" i="1"/>
  <c r="G158" i="1"/>
  <c r="F192" i="1" l="1"/>
  <c r="E202" i="1"/>
  <c r="G208" i="1"/>
  <c r="E53" i="1"/>
  <c r="E192" i="1"/>
  <c r="G27" i="1"/>
  <c r="F202" i="1"/>
  <c r="G119" i="1"/>
  <c r="G207" i="1"/>
  <c r="G182" i="1"/>
  <c r="F174" i="1"/>
  <c r="F121" i="1"/>
  <c r="E121" i="1"/>
  <c r="G19" i="1"/>
  <c r="G11" i="1"/>
  <c r="G13" i="1"/>
  <c r="G174" i="1"/>
  <c r="G110" i="1"/>
  <c r="G205" i="1"/>
  <c r="F197" i="1"/>
  <c r="E197" i="1"/>
  <c r="G162" i="1"/>
  <c r="E97" i="1"/>
  <c r="F91" i="1"/>
  <c r="G91" i="1" s="1"/>
  <c r="G168" i="1"/>
  <c r="F97" i="1"/>
  <c r="E58" i="1"/>
  <c r="F33" i="1"/>
  <c r="G135" i="1"/>
  <c r="G143" i="1"/>
  <c r="F58" i="1"/>
  <c r="G51" i="1"/>
  <c r="G79" i="1"/>
  <c r="F150" i="1"/>
  <c r="E18" i="1"/>
  <c r="G172" i="1"/>
  <c r="G10" i="1"/>
  <c r="E33" i="1"/>
  <c r="F18" i="1"/>
  <c r="G18" i="1" s="1"/>
  <c r="G48" i="1"/>
  <c r="G59" i="1"/>
  <c r="G88" i="1"/>
  <c r="G94" i="1"/>
  <c r="G130" i="1"/>
  <c r="G133" i="1"/>
  <c r="G137" i="1"/>
  <c r="G50" i="1"/>
  <c r="E150" i="1"/>
  <c r="E190" i="1" s="1"/>
  <c r="G37" i="1"/>
  <c r="G34" i="1"/>
  <c r="G69" i="1"/>
  <c r="G157" i="1"/>
  <c r="G104" i="1"/>
  <c r="G30" i="1"/>
  <c r="G54" i="1"/>
  <c r="G56" i="1"/>
  <c r="G112" i="1"/>
  <c r="G139" i="1"/>
  <c r="G61" i="1"/>
  <c r="G98" i="1"/>
  <c r="G124" i="1"/>
  <c r="G145" i="1"/>
  <c r="G153" i="1"/>
  <c r="G126" i="1"/>
  <c r="G92" i="1"/>
  <c r="F53" i="1"/>
  <c r="G203" i="1"/>
  <c r="G195" i="1"/>
  <c r="G31" i="1"/>
  <c r="G151" i="1"/>
  <c r="G183" i="1"/>
  <c r="G193" i="1"/>
  <c r="F212" i="1" l="1"/>
  <c r="G53" i="1"/>
  <c r="E212" i="1"/>
  <c r="E213" i="1" s="1"/>
  <c r="G58" i="1"/>
  <c r="F190" i="1"/>
  <c r="G197" i="1"/>
  <c r="G202" i="1"/>
  <c r="G198" i="1"/>
  <c r="G150" i="1"/>
  <c r="G156" i="1"/>
  <c r="G47" i="1"/>
  <c r="G97" i="1"/>
  <c r="G33" i="1"/>
  <c r="G121" i="1"/>
  <c r="G212" i="1" l="1"/>
  <c r="F213" i="1"/>
  <c r="G213" i="1"/>
  <c r="G192" i="1"/>
  <c r="G190" i="1"/>
</calcChain>
</file>

<file path=xl/comments1.xml><?xml version="1.0" encoding="utf-8"?>
<comments xmlns="http://schemas.openxmlformats.org/spreadsheetml/2006/main">
  <authors>
    <author>Twoja nazwa użytkownika</author>
  </authors>
  <commentList>
    <comment ref="A150" authorId="0">
      <text>
        <r>
          <rPr>
            <b/>
            <sz val="8"/>
            <color indexed="81"/>
            <rFont val="Tahoma"/>
            <family val="2"/>
            <charset val="238"/>
          </rPr>
          <t>Twoja nazwa użytkownika:</t>
        </r>
        <r>
          <rPr>
            <sz val="8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<sst xmlns="http://schemas.openxmlformats.org/spreadsheetml/2006/main" count="368" uniqueCount="205">
  <si>
    <t>Dział</t>
  </si>
  <si>
    <t>Rozdział</t>
  </si>
  <si>
    <t>§</t>
  </si>
  <si>
    <t>Nazwa</t>
  </si>
  <si>
    <t>Plan</t>
  </si>
  <si>
    <t>Wykonanie</t>
  </si>
  <si>
    <t>Procent wykonania</t>
  </si>
  <si>
    <t>010</t>
  </si>
  <si>
    <t>Rolnictwo i łowiectwo</t>
  </si>
  <si>
    <t>60016</t>
  </si>
  <si>
    <t>Drogi publiczne gminne</t>
  </si>
  <si>
    <t>700</t>
  </si>
  <si>
    <t>Gospodarka mieszkaniowa</t>
  </si>
  <si>
    <t>70005</t>
  </si>
  <si>
    <t>Gospodarka gruntami i nieruchomościami</t>
  </si>
  <si>
    <t>Pozostałe odsetki</t>
  </si>
  <si>
    <t>710</t>
  </si>
  <si>
    <t>Działalność usługowa</t>
  </si>
  <si>
    <t>71035</t>
  </si>
  <si>
    <t xml:space="preserve">Cmentarze </t>
  </si>
  <si>
    <t>750</t>
  </si>
  <si>
    <t>Administracja publiczna</t>
  </si>
  <si>
    <t>75011</t>
  </si>
  <si>
    <t>Urzędy wojewódzkie</t>
  </si>
  <si>
    <t>Pozostała działalność</t>
  </si>
  <si>
    <t>751</t>
  </si>
  <si>
    <t>75101</t>
  </si>
  <si>
    <t>Urzędy naczelnych organów władzy państwowej, kontroli i ochrony prawa</t>
  </si>
  <si>
    <t>Bezpieczeństwo publiczne i ochrona przeciwpożarowa</t>
  </si>
  <si>
    <t>75414</t>
  </si>
  <si>
    <t>Obrona cywilna</t>
  </si>
  <si>
    <t>75416</t>
  </si>
  <si>
    <t>Różne rozliczenia</t>
  </si>
  <si>
    <t>801</t>
  </si>
  <si>
    <t>Oświata i wychowanie</t>
  </si>
  <si>
    <t>80101</t>
  </si>
  <si>
    <t>Szkoły podstawowe</t>
  </si>
  <si>
    <t>Przedszkola</t>
  </si>
  <si>
    <t>80110</t>
  </si>
  <si>
    <t>Gimnazja</t>
  </si>
  <si>
    <t>852</t>
  </si>
  <si>
    <t>Pomoc społeczna</t>
  </si>
  <si>
    <t>85214</t>
  </si>
  <si>
    <t>85219</t>
  </si>
  <si>
    <t>Ośrodki pomocy społecznej</t>
  </si>
  <si>
    <t>85228</t>
  </si>
  <si>
    <t>Uslugi opiekuńcze i specjalistyczne usługi opiekuńcze</t>
  </si>
  <si>
    <t>854</t>
  </si>
  <si>
    <t>Edukacyjna opieka wychowawcza</t>
  </si>
  <si>
    <t>85415</t>
  </si>
  <si>
    <t>Pomoc materialna dla uczniów</t>
  </si>
  <si>
    <t>900</t>
  </si>
  <si>
    <t>Gospodarka komunalna i ochrona środowiska</t>
  </si>
  <si>
    <t xml:space="preserve">Zasiłki i pomoc w naturze oraz składki na ubezpieczenie emerytalne i rentowe </t>
  </si>
  <si>
    <t>0470</t>
  </si>
  <si>
    <t>Wpływy z opłat za zarząd, użytkowanie i użytkowanie wieczyste nieruchomości</t>
  </si>
  <si>
    <t>0750</t>
  </si>
  <si>
    <t>0760</t>
  </si>
  <si>
    <t>0770</t>
  </si>
  <si>
    <t>Wpłaty z tytułu odpłatnego nabycia prawa własności oraz prawa użytkowania wieczystego nieruchomości</t>
  </si>
  <si>
    <t>0830</t>
  </si>
  <si>
    <t>Wpływy z usług</t>
  </si>
  <si>
    <t>0920</t>
  </si>
  <si>
    <t>0970</t>
  </si>
  <si>
    <t>Wpływy z różnych dochodów</t>
  </si>
  <si>
    <t>2010</t>
  </si>
  <si>
    <t>2360</t>
  </si>
  <si>
    <t>Dochody jednostek samorządu terytorialnego związane z realizacją zadań z zakresu administracji rządowej oraz innych zadań zleconych ustawami</t>
  </si>
  <si>
    <t>0690</t>
  </si>
  <si>
    <t>Wpływy z różnych opłat</t>
  </si>
  <si>
    <t>0870</t>
  </si>
  <si>
    <t>Wpływy ze sprzedaży składników majątkowych</t>
  </si>
  <si>
    <t>0570</t>
  </si>
  <si>
    <t>Wpływy z podatku dochodowego od osób fizycznych</t>
  </si>
  <si>
    <t>0350</t>
  </si>
  <si>
    <t>0910</t>
  </si>
  <si>
    <t>0310</t>
  </si>
  <si>
    <t>Podatek od nieruchomości</t>
  </si>
  <si>
    <t>0320</t>
  </si>
  <si>
    <t>Podatek rolny</t>
  </si>
  <si>
    <t>0330</t>
  </si>
  <si>
    <t>0340</t>
  </si>
  <si>
    <t>0500</t>
  </si>
  <si>
    <t>Podatek od czynności cywilnoprawnych</t>
  </si>
  <si>
    <t>Odsetki od nieterminowych wpłat z tytułu podatków i opłat</t>
  </si>
  <si>
    <t>Wpływy z podatku rolnego, podatku leśnego, podatku od spadków i darowizn, podatku od czynności cywilnoprawnych oraz podatków i opłat lokalnych od osób fizycznych</t>
  </si>
  <si>
    <t>Podatek od środków transportowych</t>
  </si>
  <si>
    <t>0360</t>
  </si>
  <si>
    <t>Podatek od spadków i darowizn</t>
  </si>
  <si>
    <t>0390</t>
  </si>
  <si>
    <t>Wpływy z innych opłat stanowiących dochody jednostek samorządu terytorialnego na podstawie ustaw</t>
  </si>
  <si>
    <t>0410</t>
  </si>
  <si>
    <t>Wpływy z opłaty skarbowej</t>
  </si>
  <si>
    <t>0460</t>
  </si>
  <si>
    <t>Wpływy z opłaty eksploatacyjnej</t>
  </si>
  <si>
    <t>0480</t>
  </si>
  <si>
    <t>0490</t>
  </si>
  <si>
    <t>Wpływy z innych lokalnych opłat pobieranych przez jednostki samorządu terytorialnego na podstawie odrębnych ustaw</t>
  </si>
  <si>
    <t>Udziały gmin w podatkach stanowiących dochód budżetu państwa</t>
  </si>
  <si>
    <t>0010</t>
  </si>
  <si>
    <t>Podatek dochodowy od osób fizycznych</t>
  </si>
  <si>
    <t>0020</t>
  </si>
  <si>
    <t>Podatek dochodowy od osób prawnych</t>
  </si>
  <si>
    <t>Część oświatowa subwencji ogólnej dla jednostek samorządu terytorialnego</t>
  </si>
  <si>
    <t>Subwencje ogólne z budżetu państwa</t>
  </si>
  <si>
    <t>Różne rozliczenia finansowe</t>
  </si>
  <si>
    <t>Dotacje celowe otrzymane z budżetu państwa na realizację własnych zadań bieżących gmin (związków gmin)</t>
  </si>
  <si>
    <t>2030</t>
  </si>
  <si>
    <t>Grzywny, mandaty i inne kary pieniężne od osób fizycznych</t>
  </si>
  <si>
    <t>01095</t>
  </si>
  <si>
    <t>Wpływy z tytułu przekształcenia prawa użytkowania wieczystego przysługującego osobom fizycznym w prawo własności</t>
  </si>
  <si>
    <t>Podatek leśny</t>
  </si>
  <si>
    <t>Wpływy z opłaty uzdrowiskowej</t>
  </si>
  <si>
    <t>Urzędy naczelnych organów władzy państwowej, kontroli i ochrony prawa oraz sądownictwa</t>
  </si>
  <si>
    <t>Dochody od osób prawnych, od osób fizycznych i od innych jednostek nieposiadających  osobowosci prawnej oraz wydatki związane z ich poborem</t>
  </si>
  <si>
    <t>Wpływy z podatku rolnego, podatku leśnego, podatku od czynności cywilnoprawnych, podatków i opłat lokalnych od osób prawnych i innych jednostek organizacyjnych</t>
  </si>
  <si>
    <t>Wpływy z opłat za wydawanie zezwoleń na sprzedaż alkoholu</t>
  </si>
  <si>
    <t>zał_1 dochody.xls! opisówka.xls — raport zgodności</t>
  </si>
  <si>
    <t>Uruchom na: 2008-08-08 10:06</t>
  </si>
  <si>
    <t>Następujące funkcje w tym skoroszycie nie są obsługiwane przez wcześniejsze wersje programu Excel. Funkcje te mogą zostać utracone lub ograniczone w przypadku zapisania tego skoroszytu we wcześniejszym formacie pliku.</t>
  </si>
  <si>
    <t>Nieznaczna utrata wierności danych</t>
  </si>
  <si>
    <t>Liczba wystąpień</t>
  </si>
  <si>
    <t>Niektóre komórki lub style w tym skoroszycie zawierają formatowanie, które nie jest obsługiwane w wybranym formacie pliku. Te formaty zostaną przekonwertowane na najbardziej podobne dostępne formaty.</t>
  </si>
  <si>
    <t>Wpływy z róznych opłat</t>
  </si>
  <si>
    <t>Dotacje celowe otrzymane z budżetu państwa na realizację zadań bieżących z zakresu administracji rządowej oraz innych zadań zleconych gminie (związkom gmin) ustawami</t>
  </si>
  <si>
    <t>Dochody z najmu i dzierżawy składników majątkowych Skarbu Państwa, jednostek samorządu terytorialnego lub innych jednostek zaliczanych do sektora finansów publicznych oraz innych umów o podobnym charakterze</t>
  </si>
  <si>
    <t>Podatek od działalności gospodarczej osób fizycznych, opłacany w formie karty podatkowej</t>
  </si>
  <si>
    <t>Świadczenia rodzinne, zaliczka alimentacyjna oraz składki na ubezpieczenia emerytalne i rentowe z ubezpieczenia społecznego</t>
  </si>
  <si>
    <t>Składki na ubezpieczenie zdrowotne opłacane za osoby pobierające niektóre świadczenia z pomocy społecznej, niektóre świadczenia rodzinne oraz za osoby uczestniczące w zajęciach w centrum integracji społecznej</t>
  </si>
  <si>
    <t>zał_2  dochody za I półrocze 2009r.xls — raport zgodności</t>
  </si>
  <si>
    <t>Uruchom na: 2009-08-14 15:12</t>
  </si>
  <si>
    <t>Zasiłki stałe</t>
  </si>
  <si>
    <t>Wpływy i wydatki związane z gromadzeniem środków z opłat i kar za korzystanie ze środowiska</t>
  </si>
  <si>
    <t>2870</t>
  </si>
  <si>
    <t>Dotacja z budżetu państwa dla gmin uzdrowiskowych</t>
  </si>
  <si>
    <t>Obrona narodowa</t>
  </si>
  <si>
    <t>Pozostałe wydatki obronne</t>
  </si>
  <si>
    <t>Straż gminna (miejska)</t>
  </si>
  <si>
    <t>Urzędy gmin (miast i miast na prawach powiatu )</t>
  </si>
  <si>
    <t>Transport i łączność</t>
  </si>
  <si>
    <t>Gospodarka odpadami</t>
  </si>
  <si>
    <t>Utrzymanie zieleni w miastach i gminach</t>
  </si>
  <si>
    <t>6300</t>
  </si>
  <si>
    <t>Dotacje celowe otrzymane z budżetu państwa na realizację inwestycji i zakupów inwestycyjnych własnych gmin (związków gmin)</t>
  </si>
  <si>
    <t>Dodatki mieszkaniowe</t>
  </si>
  <si>
    <t>0960</t>
  </si>
  <si>
    <t>Dotacja celowa otrzymana z tytułu pomocy finansowej udzielonej między jednostkami samorządu terytorialnego na dofinansowanie własnych zadań inwestycyjnych i zakupów inwestycyjnych</t>
  </si>
  <si>
    <t>Lokalny transport zbiorowy</t>
  </si>
  <si>
    <t>Promocja jednostek samorzadu terytorialnego</t>
  </si>
  <si>
    <t>Kolonie i obozy oraz inne formy wypoczynku dzieci i młodziezy szkolnej, a także szkolenia młodzieży</t>
  </si>
  <si>
    <t xml:space="preserve">Otrzymane spadki, zapisy i darowizny </t>
  </si>
  <si>
    <t>Ochrona powietrza atmosferycznego i klimatu</t>
  </si>
  <si>
    <t>0400</t>
  </si>
  <si>
    <t>Wpływy z opłaty produktowej</t>
  </si>
  <si>
    <t>Wpływy i wydatki związane z gromadzeniem środków z opłat produktowych</t>
  </si>
  <si>
    <t>Kultura fizyczna</t>
  </si>
  <si>
    <t>01008</t>
  </si>
  <si>
    <t>Melioracje wodne</t>
  </si>
  <si>
    <t>Dotacja celowa otrzymana z tytułu pomocy finansowej udzielonej między jednostkami samorządu terytorialnego na dofinansowanie własnych zadań bieżących</t>
  </si>
  <si>
    <t>60013</t>
  </si>
  <si>
    <t>0580</t>
  </si>
  <si>
    <t>Grzywny i inne kary pieniężne od osób prawnych i innych jednostek organizacyjnych</t>
  </si>
  <si>
    <t>0550</t>
  </si>
  <si>
    <t>Wpływy z opłat z tytułu użytkowania wieczystego nieruchomości</t>
  </si>
  <si>
    <t>2008</t>
  </si>
  <si>
    <t>2009</t>
  </si>
  <si>
    <t>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</si>
  <si>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Dochody bieżące</t>
  </si>
  <si>
    <t>Dochody majątkowe</t>
  </si>
  <si>
    <t>Wpływy z różnych rozliczeń</t>
  </si>
  <si>
    <t>Wpływy z otrzymanych spadków, zapisów i darowizn w postaci pieniężnej</t>
  </si>
  <si>
    <t>0660</t>
  </si>
  <si>
    <t>0670</t>
  </si>
  <si>
    <t>Wpływy z opłat za korzystanie z wychowania przedszkolnego</t>
  </si>
  <si>
    <t>Wpływy z opłat za korzystanie z wyżywienia w jednostach realizujących zadania z zakresu wychowania przedszkolnego</t>
  </si>
  <si>
    <t>Inne formy wychowania przedszkolnego</t>
  </si>
  <si>
    <t>Ochrona zdrowia</t>
  </si>
  <si>
    <t>Przeciwdziałanie alkoholizmowi</t>
  </si>
  <si>
    <t>2060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</si>
  <si>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</si>
  <si>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</si>
  <si>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Oczyszczanie miast i wsi</t>
  </si>
  <si>
    <t>Środki otrzymane od pozostałych jednostek zaliczanych do sektora finansów publicznych na finansowanie lub dofinansowanie kosztów realizacji inwestycji  i zakupów inwestycyjnych jednostek zaliczanych do sektora finansów publicznych</t>
  </si>
  <si>
    <t>Kultura i ochrona dziedzictwa narodowego</t>
  </si>
  <si>
    <t>Teatry</t>
  </si>
  <si>
    <t>Biblioteki</t>
  </si>
  <si>
    <t>Obiekty sportowe</t>
  </si>
  <si>
    <t>dochody bieżące razem</t>
  </si>
  <si>
    <t>dochody majątkowe razem</t>
  </si>
  <si>
    <t>OGÓŁEM</t>
  </si>
  <si>
    <t>6280</t>
  </si>
  <si>
    <t>2910</t>
  </si>
  <si>
    <t xml:space="preserve">Zwrot dotacji oraz płatności, w tym wykorzystanych niezgodnie z przeznaczeniem lub wykorzystanych z naruszeniem procedur, o których mowa w art.. 184 ustawy, pobranych nienależnie lub w nadmiernej wysokości </t>
  </si>
  <si>
    <t>Wspieranie rodziny</t>
  </si>
  <si>
    <t>2020</t>
  </si>
  <si>
    <t>Dotacje celowe otrzymane z budżetu państwa na zadania bieżące realizowane przez gminę na podstawie porozumień z organami administracji rządowej</t>
  </si>
  <si>
    <t>2040</t>
  </si>
  <si>
    <t>Dotacje celowe otrzymane z budżetu państwa na realizację zadań bieżących gmin z zakresu edukacyjnej opieki wychowawczej finansowanych w całości przez budżet państwa w ramach programów rządowych</t>
  </si>
  <si>
    <t>2460</t>
  </si>
  <si>
    <t>Oświetlenie ulic, placów i dróg</t>
  </si>
  <si>
    <t>Zadania w zakresie kultury fizycznej</t>
  </si>
  <si>
    <t>6260</t>
  </si>
  <si>
    <t>Dotacje z państwowych funduszy celowych na finansowanie lub dofinansowanie kosztów realizacji inwestycji i zakupów inwestycyjnych jednostek sektora finansów publicznych</t>
  </si>
  <si>
    <t xml:space="preserve">Informacja z wykonania dochodów za rok 2016 </t>
  </si>
  <si>
    <t>Załącznik nr 2 do sprawozdania z wykonania budżetu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</si>
</sst>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0"/>
      <name val="MS Sans Serif"/>
      <charset val="238"/>
    </font>
    <font>
      <b/>
      <sz val="10"/>
      <name val="MS Sans Serif"/>
      <family val="2"/>
      <charset val="238"/>
    </font>
    <font>
      <sz val="12"/>
      <name val="Times New Roman CE"/>
      <charset val="238"/>
    </font>
    <font>
      <sz val="10"/>
      <name val="Times New Roman CE"/>
      <charset val="238"/>
    </font>
    <font>
      <b/>
      <sz val="10"/>
      <name val="Times New Roman CE"/>
      <charset val="238"/>
    </font>
    <font>
      <sz val="8"/>
      <name val="Times New Roman CE"/>
      <charset val="238"/>
    </font>
    <font>
      <sz val="10"/>
      <color indexed="8"/>
      <name val="Times New Roman CE"/>
      <charset val="238"/>
    </font>
    <font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12"/>
      <name val="Times New Roman CE"/>
      <family val="1"/>
      <charset val="238"/>
    </font>
    <font>
      <sz val="8"/>
      <color indexed="81"/>
      <name val="Tahoma"/>
      <family val="2"/>
      <charset val="238"/>
    </font>
    <font>
      <b/>
      <sz val="8"/>
      <color indexed="81"/>
      <name val="Tahoma"/>
      <family val="2"/>
      <charset val="238"/>
    </font>
    <font>
      <b/>
      <sz val="10"/>
      <name val="MS Sans Serif"/>
      <family val="2"/>
      <charset val="238"/>
    </font>
    <font>
      <b/>
      <sz val="12"/>
      <name val="Times New Roman CE"/>
      <charset val="238"/>
    </font>
    <font>
      <sz val="10"/>
      <name val="MS Sans Serif"/>
      <family val="2"/>
      <charset val="238"/>
    </font>
    <font>
      <b/>
      <sz val="12"/>
      <color indexed="8"/>
      <name val="Times New Roman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92">
    <xf numFmtId="0" fontId="0" fillId="0" borderId="0" xfId="0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3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vertical="center" wrapText="1"/>
    </xf>
    <xf numFmtId="3" fontId="5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horizontal="left"/>
    </xf>
    <xf numFmtId="4" fontId="4" fillId="0" borderId="0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3" fontId="2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3" fontId="4" fillId="0" borderId="1" xfId="0" applyNumberFormat="1" applyFont="1" applyFill="1" applyBorder="1" applyAlignment="1" applyProtection="1">
      <alignment horizontal="left" vertical="center" wrapText="1"/>
    </xf>
    <xf numFmtId="1" fontId="3" fillId="0" borderId="1" xfId="0" applyNumberFormat="1" applyFont="1" applyFill="1" applyBorder="1" applyAlignment="1" applyProtection="1">
      <alignment horizontal="center" vertical="center"/>
    </xf>
    <xf numFmtId="3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1" fontId="4" fillId="0" borderId="2" xfId="0" applyNumberFormat="1" applyFont="1" applyFill="1" applyBorder="1" applyAlignment="1" applyProtection="1">
      <alignment horizontal="center" vertical="center"/>
    </xf>
    <xf numFmtId="3" fontId="4" fillId="0" borderId="2" xfId="0" applyNumberFormat="1" applyFont="1" applyFill="1" applyBorder="1" applyAlignment="1" applyProtection="1">
      <alignment horizontal="left" vertical="center" wrapText="1"/>
    </xf>
    <xf numFmtId="3" fontId="3" fillId="0" borderId="3" xfId="0" applyNumberFormat="1" applyFont="1" applyFill="1" applyBorder="1" applyAlignment="1" applyProtection="1">
      <alignment horizontal="left" vertical="center" wrapText="1"/>
    </xf>
    <xf numFmtId="0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/>
    </xf>
    <xf numFmtId="3" fontId="3" fillId="0" borderId="0" xfId="0" applyNumberFormat="1" applyFont="1" applyFill="1" applyBorder="1" applyAlignment="1" applyProtection="1">
      <alignment horizontal="center"/>
    </xf>
    <xf numFmtId="3" fontId="2" fillId="0" borderId="0" xfId="0" applyNumberFormat="1" applyFont="1" applyFill="1" applyBorder="1" applyAlignment="1" applyProtection="1">
      <alignment horizontal="center"/>
    </xf>
    <xf numFmtId="3" fontId="4" fillId="0" borderId="1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8" fillId="0" borderId="5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/>
    </xf>
    <xf numFmtId="49" fontId="7" fillId="0" borderId="1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3" fillId="0" borderId="3" xfId="0" applyNumberFormat="1" applyFont="1" applyFill="1" applyBorder="1" applyAlignment="1" applyProtection="1">
      <alignment horizontal="center" vertical="center"/>
    </xf>
    <xf numFmtId="49" fontId="4" fillId="0" borderId="2" xfId="0" applyNumberFormat="1" applyFont="1" applyFill="1" applyBorder="1" applyAlignment="1" applyProtection="1">
      <alignment horizontal="center"/>
    </xf>
    <xf numFmtId="49" fontId="4" fillId="0" borderId="1" xfId="0" applyNumberFormat="1" applyFont="1" applyFill="1" applyBorder="1" applyAlignment="1" applyProtection="1">
      <alignment horizontal="center"/>
    </xf>
    <xf numFmtId="49" fontId="4" fillId="0" borderId="2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Fill="1" applyBorder="1" applyAlignment="1" applyProtection="1">
      <alignment horizontal="center" vertical="center" wrapText="1"/>
    </xf>
    <xf numFmtId="3" fontId="7" fillId="0" borderId="3" xfId="0" applyNumberFormat="1" applyFont="1" applyFill="1" applyBorder="1" applyAlignment="1" applyProtection="1">
      <alignment horizontal="left" vertical="center" wrapText="1"/>
    </xf>
    <xf numFmtId="3" fontId="3" fillId="0" borderId="2" xfId="0" applyNumberFormat="1" applyFont="1" applyFill="1" applyBorder="1" applyAlignment="1" applyProtection="1">
      <alignment horizontal="left" vertical="center" wrapText="1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7" fillId="0" borderId="10" xfId="0" applyNumberFormat="1" applyFont="1" applyFill="1" applyBorder="1" applyAlignment="1" applyProtection="1">
      <alignment horizontal="center" vertical="center"/>
    </xf>
    <xf numFmtId="49" fontId="3" fillId="0" borderId="11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/>
    </xf>
    <xf numFmtId="49" fontId="4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horizontal="left" vertical="center" wrapText="1"/>
    </xf>
    <xf numFmtId="1" fontId="4" fillId="0" borderId="12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1" fontId="3" fillId="0" borderId="2" xfId="0" applyNumberFormat="1" applyFont="1" applyFill="1" applyBorder="1" applyAlignment="1" applyProtection="1">
      <alignment horizontal="center" vertical="center"/>
    </xf>
    <xf numFmtId="4" fontId="12" fillId="0" borderId="0" xfId="0" applyNumberFormat="1" applyFont="1" applyAlignment="1">
      <alignment vertical="top" wrapText="1"/>
    </xf>
    <xf numFmtId="0" fontId="1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4" fontId="0" fillId="0" borderId="0" xfId="0" applyNumberFormat="1" applyAlignment="1">
      <alignment vertical="top" wrapText="1"/>
    </xf>
    <xf numFmtId="4" fontId="0" fillId="0" borderId="13" xfId="0" applyNumberForma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12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4" fontId="12" fillId="0" borderId="0" xfId="0" applyNumberFormat="1" applyFont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NumberFormat="1" applyAlignment="1">
      <alignment vertical="top" wrapText="1"/>
    </xf>
    <xf numFmtId="0" fontId="0" fillId="0" borderId="13" xfId="0" applyNumberFormat="1" applyBorder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NumberFormat="1" applyFont="1" applyAlignment="1">
      <alignment horizontal="center" vertical="top" wrapText="1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/>
    <xf numFmtId="0" fontId="3" fillId="0" borderId="11" xfId="0" applyNumberFormat="1" applyFont="1" applyFill="1" applyBorder="1" applyAlignment="1" applyProtection="1">
      <alignment horizontal="center" vertical="center"/>
    </xf>
    <xf numFmtId="0" fontId="13" fillId="0" borderId="0" xfId="0" applyNumberFormat="1" applyFont="1" applyFill="1" applyBorder="1" applyAlignment="1" applyProtection="1"/>
    <xf numFmtId="49" fontId="3" fillId="0" borderId="2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/>
    <xf numFmtId="3" fontId="7" fillId="0" borderId="2" xfId="0" applyNumberFormat="1" applyFont="1" applyFill="1" applyBorder="1" applyAlignment="1" applyProtection="1">
      <alignment horizontal="left" vertical="center" wrapText="1"/>
    </xf>
    <xf numFmtId="0" fontId="2" fillId="0" borderId="4" xfId="0" applyNumberFormat="1" applyFont="1" applyFill="1" applyBorder="1" applyAlignment="1" applyProtection="1"/>
    <xf numFmtId="0" fontId="2" fillId="0" borderId="12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/>
    <xf numFmtId="0" fontId="2" fillId="0" borderId="16" xfId="0" applyNumberFormat="1" applyFont="1" applyFill="1" applyBorder="1" applyAlignment="1" applyProtection="1"/>
    <xf numFmtId="3" fontId="3" fillId="0" borderId="11" xfId="0" applyNumberFormat="1" applyFont="1" applyFill="1" applyBorder="1" applyAlignment="1" applyProtection="1">
      <alignment horizontal="left" vertical="center" wrapText="1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/>
    <xf numFmtId="0" fontId="4" fillId="4" borderId="10" xfId="0" applyNumberFormat="1" applyFont="1" applyFill="1" applyBorder="1" applyAlignment="1" applyProtection="1">
      <alignment horizontal="center" vertical="center"/>
    </xf>
    <xf numFmtId="0" fontId="4" fillId="4" borderId="1" xfId="0" applyNumberFormat="1" applyFont="1" applyFill="1" applyBorder="1" applyAlignment="1" applyProtection="1">
      <alignment horizontal="center" vertical="center"/>
    </xf>
    <xf numFmtId="3" fontId="3" fillId="4" borderId="1" xfId="0" applyNumberFormat="1" applyFont="1" applyFill="1" applyBorder="1" applyAlignment="1" applyProtection="1">
      <alignment horizontal="left" vertical="center" wrapText="1"/>
    </xf>
    <xf numFmtId="3" fontId="3" fillId="4" borderId="10" xfId="0" applyNumberFormat="1" applyFont="1" applyFill="1" applyBorder="1" applyAlignment="1" applyProtection="1">
      <alignment horizontal="left" vertical="center" wrapText="1"/>
    </xf>
    <xf numFmtId="1" fontId="3" fillId="4" borderId="1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right"/>
    </xf>
    <xf numFmtId="4" fontId="4" fillId="0" borderId="18" xfId="0" applyNumberFormat="1" applyFont="1" applyFill="1" applyBorder="1" applyAlignment="1" applyProtection="1">
      <alignment horizontal="right"/>
    </xf>
    <xf numFmtId="0" fontId="4" fillId="0" borderId="19" xfId="0" applyNumberFormat="1" applyFont="1" applyFill="1" applyBorder="1" applyAlignment="1" applyProtection="1">
      <alignment horizontal="center" vertical="center" wrapText="1"/>
    </xf>
    <xf numFmtId="3" fontId="4" fillId="0" borderId="20" xfId="0" applyNumberFormat="1" applyFont="1" applyFill="1" applyBorder="1" applyAlignment="1" applyProtection="1">
      <alignment horizontal="center"/>
    </xf>
    <xf numFmtId="3" fontId="4" fillId="0" borderId="20" xfId="0" applyNumberFormat="1" applyFont="1" applyFill="1" applyBorder="1" applyAlignment="1" applyProtection="1">
      <alignment horizontal="left" vertical="center" wrapText="1"/>
    </xf>
    <xf numFmtId="0" fontId="4" fillId="2" borderId="2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4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>
      <alignment horizontal="center" vertical="center"/>
    </xf>
    <xf numFmtId="49" fontId="3" fillId="4" borderId="1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4" fillId="0" borderId="25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/>
    </xf>
    <xf numFmtId="3" fontId="7" fillId="0" borderId="25" xfId="0" applyNumberFormat="1" applyFont="1" applyFill="1" applyBorder="1" applyAlignment="1" applyProtection="1">
      <alignment horizontal="left" vertical="center" wrapText="1"/>
    </xf>
    <xf numFmtId="0" fontId="4" fillId="0" borderId="26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 vertical="center"/>
    </xf>
    <xf numFmtId="0" fontId="4" fillId="0" borderId="27" xfId="0" applyNumberFormat="1" applyFont="1" applyFill="1" applyBorder="1" applyAlignment="1" applyProtection="1"/>
    <xf numFmtId="0" fontId="3" fillId="0" borderId="28" xfId="0" applyNumberFormat="1" applyFont="1" applyFill="1" applyBorder="1" applyAlignment="1" applyProtection="1">
      <alignment horizontal="center" vertical="center"/>
    </xf>
    <xf numFmtId="0" fontId="3" fillId="0" borderId="29" xfId="0" applyNumberFormat="1" applyFont="1" applyFill="1" applyBorder="1" applyAlignment="1" applyProtection="1">
      <alignment horizontal="center" vertical="center"/>
    </xf>
    <xf numFmtId="0" fontId="4" fillId="0" borderId="31" xfId="0" applyNumberFormat="1" applyFont="1" applyFill="1" applyBorder="1" applyAlignment="1" applyProtection="1">
      <alignment horizontal="center" vertical="center"/>
    </xf>
    <xf numFmtId="0" fontId="3" fillId="0" borderId="27" xfId="0" applyNumberFormat="1" applyFont="1" applyFill="1" applyBorder="1" applyAlignment="1" applyProtection="1">
      <alignment horizontal="center"/>
    </xf>
    <xf numFmtId="0" fontId="8" fillId="0" borderId="27" xfId="0" applyNumberFormat="1" applyFont="1" applyFill="1" applyBorder="1" applyAlignment="1" applyProtection="1">
      <alignment horizontal="center"/>
    </xf>
    <xf numFmtId="0" fontId="8" fillId="0" borderId="28" xfId="0" applyNumberFormat="1" applyFont="1" applyFill="1" applyBorder="1" applyAlignment="1" applyProtection="1">
      <alignment horizontal="center"/>
    </xf>
    <xf numFmtId="0" fontId="3" fillId="0" borderId="29" xfId="0" applyNumberFormat="1" applyFont="1" applyFill="1" applyBorder="1" applyAlignment="1" applyProtection="1">
      <alignment horizontal="center"/>
    </xf>
    <xf numFmtId="0" fontId="3" fillId="0" borderId="32" xfId="0" applyNumberFormat="1" applyFont="1" applyFill="1" applyBorder="1" applyAlignment="1" applyProtection="1">
      <alignment horizontal="center" vertical="center" wrapText="1"/>
    </xf>
    <xf numFmtId="10" fontId="4" fillId="0" borderId="33" xfId="0" applyNumberFormat="1" applyFont="1" applyFill="1" applyBorder="1" applyAlignment="1" applyProtection="1">
      <alignment horizontal="right" wrapText="1"/>
    </xf>
    <xf numFmtId="10" fontId="3" fillId="0" borderId="34" xfId="0" applyNumberFormat="1" applyFont="1" applyFill="1" applyBorder="1" applyAlignment="1" applyProtection="1">
      <alignment horizontal="right" wrapText="1"/>
    </xf>
    <xf numFmtId="4" fontId="4" fillId="0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Fill="1" applyBorder="1" applyAlignment="1" applyProtection="1">
      <alignment horizontal="right"/>
    </xf>
    <xf numFmtId="4" fontId="4" fillId="0" borderId="1" xfId="0" applyNumberFormat="1" applyFont="1" applyFill="1" applyBorder="1" applyAlignment="1" applyProtection="1">
      <alignment horizontal="right"/>
    </xf>
    <xf numFmtId="4" fontId="4" fillId="0" borderId="35" xfId="0" applyNumberFormat="1" applyFont="1" applyFill="1" applyBorder="1" applyAlignment="1" applyProtection="1">
      <alignment horizontal="right"/>
    </xf>
    <xf numFmtId="10" fontId="4" fillId="0" borderId="34" xfId="0" applyNumberFormat="1" applyFont="1" applyFill="1" applyBorder="1" applyAlignment="1" applyProtection="1">
      <alignment horizontal="right" wrapText="1"/>
    </xf>
    <xf numFmtId="0" fontId="4" fillId="0" borderId="10" xfId="0" applyNumberFormat="1" applyFont="1" applyFill="1" applyBorder="1" applyAlignment="1" applyProtection="1">
      <alignment horizontal="center" vertical="center"/>
    </xf>
    <xf numFmtId="0" fontId="4" fillId="4" borderId="2" xfId="0" applyNumberFormat="1" applyFont="1" applyFill="1" applyBorder="1" applyAlignment="1" applyProtection="1">
      <alignment horizontal="center" vertical="center"/>
    </xf>
    <xf numFmtId="1" fontId="4" fillId="4" borderId="2" xfId="0" applyNumberFormat="1" applyFont="1" applyFill="1" applyBorder="1" applyAlignment="1" applyProtection="1">
      <alignment horizontal="center" vertical="center"/>
    </xf>
    <xf numFmtId="3" fontId="4" fillId="4" borderId="2" xfId="0" applyNumberFormat="1" applyFont="1" applyFill="1" applyBorder="1" applyAlignment="1" applyProtection="1">
      <alignment horizontal="left" vertical="center" wrapText="1"/>
    </xf>
    <xf numFmtId="3" fontId="4" fillId="0" borderId="1" xfId="0" applyNumberFormat="1" applyFont="1" applyFill="1" applyBorder="1" applyAlignment="1" applyProtection="1">
      <alignment vertical="center"/>
    </xf>
    <xf numFmtId="3" fontId="4" fillId="0" borderId="2" xfId="0" applyNumberFormat="1" applyFont="1" applyFill="1" applyBorder="1" applyAlignment="1" applyProtection="1">
      <alignment vertical="center"/>
    </xf>
    <xf numFmtId="0" fontId="4" fillId="0" borderId="28" xfId="0" applyNumberFormat="1" applyFont="1" applyFill="1" applyBorder="1" applyAlignment="1" applyProtection="1">
      <alignment horizontal="center" vertical="center"/>
    </xf>
    <xf numFmtId="0" fontId="4" fillId="0" borderId="36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/>
    </xf>
    <xf numFmtId="0" fontId="3" fillId="0" borderId="28" xfId="0" applyNumberFormat="1" applyFont="1" applyFill="1" applyBorder="1" applyAlignment="1" applyProtection="1">
      <alignment horizontal="center"/>
    </xf>
    <xf numFmtId="0" fontId="3" fillId="0" borderId="37" xfId="0" applyNumberFormat="1" applyFont="1" applyFill="1" applyBorder="1" applyAlignment="1" applyProtection="1">
      <alignment horizontal="center"/>
    </xf>
    <xf numFmtId="0" fontId="3" fillId="0" borderId="39" xfId="0" applyNumberFormat="1" applyFont="1" applyFill="1" applyBorder="1" applyAlignment="1" applyProtection="1">
      <alignment horizontal="center"/>
    </xf>
    <xf numFmtId="10" fontId="4" fillId="0" borderId="40" xfId="0" applyNumberFormat="1" applyFont="1" applyFill="1" applyBorder="1" applyAlignment="1" applyProtection="1">
      <alignment horizontal="right" wrapText="1"/>
    </xf>
    <xf numFmtId="0" fontId="4" fillId="0" borderId="27" xfId="0" applyNumberFormat="1" applyFont="1" applyFill="1" applyBorder="1" applyAlignment="1" applyProtection="1">
      <alignment horizontal="center"/>
    </xf>
    <xf numFmtId="0" fontId="4" fillId="2" borderId="31" xfId="0" applyNumberFormat="1" applyFont="1" applyFill="1" applyBorder="1" applyAlignment="1" applyProtection="1">
      <alignment horizontal="center" vertical="center"/>
    </xf>
    <xf numFmtId="0" fontId="4" fillId="4" borderId="27" xfId="0" applyNumberFormat="1" applyFont="1" applyFill="1" applyBorder="1" applyAlignment="1" applyProtection="1">
      <alignment horizontal="center" vertical="center"/>
    </xf>
    <xf numFmtId="0" fontId="4" fillId="0" borderId="42" xfId="0" applyNumberFormat="1" applyFont="1" applyFill="1" applyBorder="1" applyAlignment="1" applyProtection="1">
      <alignment horizontal="center" vertical="center"/>
    </xf>
    <xf numFmtId="0" fontId="4" fillId="4" borderId="26" xfId="0" applyNumberFormat="1" applyFont="1" applyFill="1" applyBorder="1" applyAlignment="1" applyProtection="1">
      <alignment horizontal="center" vertical="center"/>
    </xf>
    <xf numFmtId="0" fontId="4" fillId="4" borderId="42" xfId="0" applyNumberFormat="1" applyFont="1" applyFill="1" applyBorder="1" applyAlignment="1" applyProtection="1">
      <alignment horizontal="center" vertical="center"/>
    </xf>
    <xf numFmtId="0" fontId="3" fillId="0" borderId="26" xfId="0" applyNumberFormat="1" applyFont="1" applyFill="1" applyBorder="1" applyAlignment="1" applyProtection="1">
      <alignment horizontal="center" vertical="center"/>
    </xf>
    <xf numFmtId="3" fontId="3" fillId="0" borderId="10" xfId="0" applyNumberFormat="1" applyFont="1" applyFill="1" applyBorder="1" applyAlignment="1" applyProtection="1">
      <alignment horizontal="left" vertical="center" wrapText="1"/>
    </xf>
    <xf numFmtId="3" fontId="4" fillId="2" borderId="22" xfId="0" applyNumberFormat="1" applyFont="1" applyFill="1" applyBorder="1" applyAlignment="1" applyProtection="1">
      <alignment horizontal="center" vertical="center"/>
    </xf>
    <xf numFmtId="4" fontId="4" fillId="2" borderId="22" xfId="0" applyNumberFormat="1" applyFont="1" applyFill="1" applyBorder="1" applyAlignment="1" applyProtection="1">
      <alignment horizontal="center" vertical="center"/>
    </xf>
    <xf numFmtId="0" fontId="4" fillId="2" borderId="44" xfId="0" applyNumberFormat="1" applyFont="1" applyFill="1" applyBorder="1" applyAlignment="1" applyProtection="1">
      <alignment horizontal="center" vertical="center" wrapText="1"/>
    </xf>
    <xf numFmtId="3" fontId="3" fillId="0" borderId="1" xfId="0" applyNumberFormat="1" applyFont="1" applyFill="1" applyBorder="1" applyAlignment="1" applyProtection="1">
      <alignment vertical="center"/>
    </xf>
    <xf numFmtId="3" fontId="4" fillId="0" borderId="1" xfId="0" applyNumberFormat="1" applyFont="1" applyFill="1" applyBorder="1" applyAlignment="1" applyProtection="1">
      <alignment vertical="center" wrapText="1"/>
    </xf>
    <xf numFmtId="3" fontId="3" fillId="0" borderId="1" xfId="0" applyNumberFormat="1" applyFont="1" applyFill="1" applyBorder="1" applyAlignment="1" applyProtection="1">
      <alignment vertical="center" wrapText="1"/>
    </xf>
    <xf numFmtId="3" fontId="8" fillId="0" borderId="1" xfId="0" applyNumberFormat="1" applyFont="1" applyFill="1" applyBorder="1" applyAlignment="1" applyProtection="1">
      <alignment vertical="center"/>
    </xf>
    <xf numFmtId="3" fontId="3" fillId="0" borderId="3" xfId="0" applyNumberFormat="1" applyFont="1" applyFill="1" applyBorder="1" applyAlignment="1" applyProtection="1">
      <alignment vertical="center"/>
    </xf>
    <xf numFmtId="4" fontId="3" fillId="0" borderId="2" xfId="0" applyNumberFormat="1" applyFont="1" applyFill="1" applyBorder="1" applyAlignment="1" applyProtection="1">
      <alignment horizontal="right"/>
    </xf>
    <xf numFmtId="4" fontId="3" fillId="0" borderId="18" xfId="0" applyNumberFormat="1" applyFont="1" applyFill="1" applyBorder="1" applyAlignment="1" applyProtection="1">
      <alignment horizontal="right"/>
    </xf>
    <xf numFmtId="4" fontId="3" fillId="0" borderId="10" xfId="0" applyNumberFormat="1" applyFont="1" applyFill="1" applyBorder="1" applyAlignment="1" applyProtection="1">
      <alignment horizontal="right"/>
    </xf>
    <xf numFmtId="4" fontId="3" fillId="0" borderId="45" xfId="0" applyNumberFormat="1" applyFont="1" applyFill="1" applyBorder="1" applyAlignment="1" applyProtection="1">
      <alignment horizontal="right"/>
    </xf>
    <xf numFmtId="4" fontId="3" fillId="0" borderId="35" xfId="0" applyNumberFormat="1" applyFont="1" applyFill="1" applyBorder="1" applyAlignment="1" applyProtection="1">
      <alignment horizontal="right"/>
    </xf>
    <xf numFmtId="4" fontId="4" fillId="0" borderId="20" xfId="0" applyNumberFormat="1" applyFont="1" applyFill="1" applyBorder="1" applyAlignment="1" applyProtection="1">
      <alignment horizontal="right"/>
    </xf>
    <xf numFmtId="4" fontId="4" fillId="0" borderId="46" xfId="0" applyNumberFormat="1" applyFont="1" applyFill="1" applyBorder="1" applyAlignment="1" applyProtection="1">
      <alignment horizontal="right"/>
    </xf>
    <xf numFmtId="4" fontId="3" fillId="0" borderId="17" xfId="0" applyNumberFormat="1" applyFont="1" applyFill="1" applyBorder="1" applyAlignment="1" applyProtection="1">
      <alignment horizontal="right"/>
    </xf>
    <xf numFmtId="4" fontId="3" fillId="0" borderId="47" xfId="0" applyNumberFormat="1" applyFont="1" applyFill="1" applyBorder="1" applyAlignment="1" applyProtection="1">
      <alignment horizontal="right"/>
    </xf>
    <xf numFmtId="10" fontId="3" fillId="0" borderId="49" xfId="0" applyNumberFormat="1" applyFont="1" applyFill="1" applyBorder="1" applyAlignment="1" applyProtection="1">
      <alignment horizontal="right" wrapText="1"/>
    </xf>
    <xf numFmtId="4" fontId="3" fillId="0" borderId="3" xfId="0" applyNumberFormat="1" applyFont="1" applyFill="1" applyBorder="1" applyAlignment="1" applyProtection="1">
      <alignment horizontal="right"/>
    </xf>
    <xf numFmtId="4" fontId="3" fillId="0" borderId="51" xfId="0" applyNumberFormat="1" applyFont="1" applyFill="1" applyBorder="1" applyAlignment="1" applyProtection="1">
      <alignment horizontal="right"/>
    </xf>
    <xf numFmtId="4" fontId="3" fillId="0" borderId="11" xfId="0" applyNumberFormat="1" applyFont="1" applyFill="1" applyBorder="1" applyAlignment="1" applyProtection="1">
      <alignment horizontal="right"/>
    </xf>
    <xf numFmtId="10" fontId="4" fillId="0" borderId="41" xfId="0" applyNumberFormat="1" applyFont="1" applyFill="1" applyBorder="1" applyAlignment="1" applyProtection="1">
      <alignment horizontal="right" wrapText="1"/>
    </xf>
    <xf numFmtId="10" fontId="3" fillId="0" borderId="33" xfId="0" applyNumberFormat="1" applyFont="1" applyFill="1" applyBorder="1" applyAlignment="1" applyProtection="1">
      <alignment horizontal="right" wrapText="1"/>
    </xf>
    <xf numFmtId="10" fontId="3" fillId="0" borderId="52" xfId="0" applyNumberFormat="1" applyFont="1" applyFill="1" applyBorder="1" applyAlignment="1" applyProtection="1">
      <alignment horizontal="right" wrapText="1"/>
    </xf>
    <xf numFmtId="10" fontId="3" fillId="0" borderId="43" xfId="0" applyNumberFormat="1" applyFont="1" applyFill="1" applyBorder="1" applyAlignment="1" applyProtection="1">
      <alignment horizontal="right" wrapText="1"/>
    </xf>
    <xf numFmtId="4" fontId="4" fillId="4" borderId="1" xfId="0" applyNumberFormat="1" applyFont="1" applyFill="1" applyBorder="1" applyAlignment="1" applyProtection="1">
      <alignment horizontal="right"/>
    </xf>
    <xf numFmtId="4" fontId="4" fillId="4" borderId="2" xfId="0" applyNumberFormat="1" applyFont="1" applyFill="1" applyBorder="1" applyAlignment="1" applyProtection="1">
      <alignment horizontal="right"/>
    </xf>
    <xf numFmtId="10" fontId="3" fillId="4" borderId="41" xfId="0" applyNumberFormat="1" applyFont="1" applyFill="1" applyBorder="1" applyAlignment="1" applyProtection="1">
      <alignment horizontal="right" wrapText="1"/>
    </xf>
    <xf numFmtId="10" fontId="3" fillId="4" borderId="50" xfId="0" applyNumberFormat="1" applyFont="1" applyFill="1" applyBorder="1" applyAlignment="1" applyProtection="1">
      <alignment horizontal="right" wrapText="1"/>
    </xf>
    <xf numFmtId="4" fontId="3" fillId="4" borderId="1" xfId="0" applyNumberFormat="1" applyFont="1" applyFill="1" applyBorder="1" applyAlignment="1" applyProtection="1">
      <alignment horizontal="right"/>
    </xf>
    <xf numFmtId="10" fontId="3" fillId="4" borderId="34" xfId="0" applyNumberFormat="1" applyFont="1" applyFill="1" applyBorder="1" applyAlignment="1" applyProtection="1">
      <alignment horizontal="right" wrapText="1"/>
    </xf>
    <xf numFmtId="10" fontId="4" fillId="4" borderId="34" xfId="0" applyNumberFormat="1" applyFont="1" applyFill="1" applyBorder="1" applyAlignment="1" applyProtection="1">
      <alignment horizontal="right" wrapText="1"/>
    </xf>
    <xf numFmtId="4" fontId="3" fillId="0" borderId="25" xfId="0" applyNumberFormat="1" applyFont="1" applyFill="1" applyBorder="1" applyAlignment="1" applyProtection="1">
      <alignment horizontal="right"/>
    </xf>
    <xf numFmtId="4" fontId="3" fillId="4" borderId="10" xfId="0" applyNumberFormat="1" applyFont="1" applyFill="1" applyBorder="1" applyAlignment="1" applyProtection="1">
      <alignment horizontal="right"/>
    </xf>
    <xf numFmtId="0" fontId="8" fillId="0" borderId="29" xfId="0" applyNumberFormat="1" applyFont="1" applyFill="1" applyBorder="1" applyAlignment="1" applyProtection="1">
      <alignment horizontal="center" vertical="center"/>
    </xf>
    <xf numFmtId="49" fontId="3" fillId="0" borderId="55" xfId="0" applyNumberFormat="1" applyFont="1" applyFill="1" applyBorder="1" applyAlignment="1" applyProtection="1">
      <alignment horizontal="center" vertical="center"/>
    </xf>
    <xf numFmtId="1" fontId="3" fillId="0" borderId="17" xfId="0" applyNumberFormat="1" applyFont="1" applyFill="1" applyBorder="1" applyAlignment="1" applyProtection="1">
      <alignment horizontal="center" vertical="center"/>
    </xf>
    <xf numFmtId="3" fontId="3" fillId="0" borderId="17" xfId="0" applyNumberFormat="1" applyFont="1" applyFill="1" applyBorder="1" applyAlignment="1" applyProtection="1">
      <alignment horizontal="left" vertical="center" wrapText="1"/>
    </xf>
    <xf numFmtId="10" fontId="3" fillId="0" borderId="56" xfId="0" applyNumberFormat="1" applyFont="1" applyFill="1" applyBorder="1" applyAlignment="1" applyProtection="1">
      <alignment horizontal="right" wrapText="1"/>
    </xf>
    <xf numFmtId="0" fontId="6" fillId="0" borderId="1" xfId="0" applyNumberFormat="1" applyFont="1" applyFill="1" applyBorder="1" applyAlignment="1" applyProtection="1">
      <alignment horizontal="center"/>
    </xf>
    <xf numFmtId="0" fontId="6" fillId="0" borderId="1" xfId="0" applyNumberFormat="1" applyFont="1" applyFill="1" applyBorder="1" applyAlignment="1" applyProtection="1">
      <alignment horizontal="left" vertical="center" wrapText="1"/>
    </xf>
    <xf numFmtId="49" fontId="4" fillId="0" borderId="16" xfId="0" applyNumberFormat="1" applyFont="1" applyFill="1" applyBorder="1" applyAlignment="1" applyProtection="1">
      <alignment horizontal="center" vertical="center"/>
    </xf>
    <xf numFmtId="4" fontId="4" fillId="0" borderId="60" xfId="0" applyNumberFormat="1" applyFont="1" applyFill="1" applyBorder="1" applyAlignment="1" applyProtection="1">
      <alignment horizontal="right"/>
    </xf>
    <xf numFmtId="10" fontId="4" fillId="0" borderId="44" xfId="0" applyNumberFormat="1" applyFont="1" applyFill="1" applyBorder="1" applyAlignment="1" applyProtection="1">
      <alignment horizontal="right" wrapText="1"/>
    </xf>
    <xf numFmtId="0" fontId="6" fillId="0" borderId="27" xfId="0" applyNumberFormat="1" applyFont="1" applyFill="1" applyBorder="1" applyAlignment="1" applyProtection="1">
      <alignment horizontal="center"/>
    </xf>
    <xf numFmtId="0" fontId="6" fillId="0" borderId="29" xfId="0" applyNumberFormat="1" applyFont="1" applyFill="1" applyBorder="1" applyAlignment="1" applyProtection="1">
      <alignment horizontal="center"/>
    </xf>
    <xf numFmtId="0" fontId="6" fillId="0" borderId="11" xfId="0" applyNumberFormat="1" applyFont="1" applyFill="1" applyBorder="1" applyAlignment="1" applyProtection="1">
      <alignment horizontal="left" vertical="center" wrapText="1"/>
    </xf>
    <xf numFmtId="4" fontId="3" fillId="0" borderId="61" xfId="0" applyNumberFormat="1" applyFont="1" applyFill="1" applyBorder="1" applyAlignment="1" applyProtection="1">
      <alignment horizontal="right"/>
    </xf>
    <xf numFmtId="4" fontId="6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/>
    <xf numFmtId="49" fontId="3" fillId="0" borderId="10" xfId="0" applyNumberFormat="1" applyFont="1" applyFill="1" applyBorder="1" applyAlignment="1" applyProtection="1">
      <alignment horizontal="center" vertical="center"/>
    </xf>
    <xf numFmtId="10" fontId="3" fillId="0" borderId="50" xfId="0" applyNumberFormat="1" applyFont="1" applyFill="1" applyBorder="1" applyAlignment="1" applyProtection="1">
      <alignment horizontal="right" wrapText="1"/>
    </xf>
    <xf numFmtId="0" fontId="4" fillId="4" borderId="23" xfId="0" applyNumberFormat="1" applyFont="1" applyFill="1" applyBorder="1" applyAlignment="1" applyProtection="1">
      <alignment horizontal="center" vertical="center"/>
    </xf>
    <xf numFmtId="49" fontId="4" fillId="4" borderId="7" xfId="0" applyNumberFormat="1" applyFont="1" applyFill="1" applyBorder="1" applyAlignment="1" applyProtection="1">
      <alignment horizontal="center" vertical="center"/>
    </xf>
    <xf numFmtId="1" fontId="4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horizontal="left" vertical="center" wrapText="1"/>
    </xf>
    <xf numFmtId="4" fontId="4" fillId="4" borderId="4" xfId="0" applyNumberFormat="1" applyFont="1" applyFill="1" applyBorder="1" applyAlignment="1" applyProtection="1">
      <alignment horizontal="right"/>
    </xf>
    <xf numFmtId="10" fontId="4" fillId="4" borderId="30" xfId="0" applyNumberFormat="1" applyFont="1" applyFill="1" applyBorder="1" applyAlignment="1" applyProtection="1">
      <alignment horizontal="right" wrapText="1"/>
    </xf>
    <xf numFmtId="0" fontId="4" fillId="4" borderId="7" xfId="0" applyNumberFormat="1" applyFont="1" applyFill="1" applyBorder="1" applyAlignment="1" applyProtection="1">
      <alignment horizontal="center" vertical="center"/>
    </xf>
    <xf numFmtId="4" fontId="4" fillId="4" borderId="48" xfId="0" applyNumberFormat="1" applyFont="1" applyFill="1" applyBorder="1" applyAlignment="1" applyProtection="1">
      <alignment horizontal="right"/>
    </xf>
    <xf numFmtId="49" fontId="4" fillId="4" borderId="4" xfId="0" applyNumberFormat="1" applyFont="1" applyFill="1" applyBorder="1" applyAlignment="1" applyProtection="1">
      <alignment horizontal="center" vertical="center"/>
    </xf>
    <xf numFmtId="0" fontId="4" fillId="4" borderId="4" xfId="0" applyNumberFormat="1" applyFont="1" applyFill="1" applyBorder="1" applyAlignment="1" applyProtection="1">
      <alignment horizontal="center" vertical="center"/>
    </xf>
    <xf numFmtId="0" fontId="4" fillId="4" borderId="23" xfId="0" applyNumberFormat="1" applyFont="1" applyFill="1" applyBorder="1" applyAlignment="1" applyProtection="1">
      <alignment horizontal="center"/>
    </xf>
    <xf numFmtId="0" fontId="3" fillId="4" borderId="4" xfId="0" applyNumberFormat="1" applyFont="1" applyFill="1" applyBorder="1" applyAlignment="1" applyProtection="1">
      <alignment horizontal="center" vertical="center" wrapText="1"/>
    </xf>
    <xf numFmtId="1" fontId="3" fillId="4" borderId="4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/>
    </xf>
    <xf numFmtId="3" fontId="4" fillId="4" borderId="4" xfId="0" applyNumberFormat="1" applyFont="1" applyFill="1" applyBorder="1" applyAlignment="1" applyProtection="1">
      <alignment vertical="center" wrapText="1"/>
    </xf>
    <xf numFmtId="49" fontId="4" fillId="4" borderId="2" xfId="0" applyNumberFormat="1" applyFont="1" applyFill="1" applyBorder="1" applyAlignment="1" applyProtection="1">
      <alignment horizontal="center" vertical="center"/>
    </xf>
    <xf numFmtId="10" fontId="4" fillId="4" borderId="33" xfId="0" applyNumberFormat="1" applyFont="1" applyFill="1" applyBorder="1" applyAlignment="1" applyProtection="1">
      <alignment horizontal="right" wrapText="1"/>
    </xf>
    <xf numFmtId="10" fontId="3" fillId="0" borderId="3" xfId="0" applyNumberFormat="1" applyFont="1" applyFill="1" applyBorder="1" applyAlignment="1" applyProtection="1">
      <alignment horizontal="right" wrapText="1"/>
    </xf>
    <xf numFmtId="0" fontId="4" fillId="4" borderId="38" xfId="0" applyNumberFormat="1" applyFont="1" applyFill="1" applyBorder="1" applyAlignment="1" applyProtection="1">
      <alignment horizontal="center"/>
    </xf>
    <xf numFmtId="0" fontId="4" fillId="4" borderId="21" xfId="0" applyNumberFormat="1" applyFont="1" applyFill="1" applyBorder="1" applyAlignment="1" applyProtection="1">
      <alignment horizontal="center" vertical="center" wrapText="1"/>
    </xf>
    <xf numFmtId="1" fontId="4" fillId="4" borderId="21" xfId="0" applyNumberFormat="1" applyFont="1" applyFill="1" applyBorder="1" applyAlignment="1" applyProtection="1">
      <alignment horizontal="center" vertical="center"/>
    </xf>
    <xf numFmtId="3" fontId="4" fillId="4" borderId="21" xfId="0" applyNumberFormat="1" applyFont="1" applyFill="1" applyBorder="1" applyAlignment="1" applyProtection="1">
      <alignment horizontal="left" vertical="center" wrapText="1"/>
    </xf>
    <xf numFmtId="4" fontId="4" fillId="4" borderId="21" xfId="0" applyNumberFormat="1" applyFont="1" applyFill="1" applyBorder="1" applyAlignment="1" applyProtection="1">
      <alignment horizontal="right"/>
    </xf>
    <xf numFmtId="4" fontId="4" fillId="4" borderId="53" xfId="0" applyNumberFormat="1" applyFont="1" applyFill="1" applyBorder="1" applyAlignment="1" applyProtection="1">
      <alignment horizontal="right"/>
    </xf>
    <xf numFmtId="10" fontId="4" fillId="4" borderId="54" xfId="0" applyNumberFormat="1" applyFont="1" applyFill="1" applyBorder="1" applyAlignment="1" applyProtection="1">
      <alignment horizontal="right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49" fontId="3" fillId="0" borderId="4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left" vertical="center" wrapText="1"/>
    </xf>
    <xf numFmtId="4" fontId="4" fillId="0" borderId="4" xfId="0" applyNumberFormat="1" applyFont="1" applyFill="1" applyBorder="1" applyAlignment="1" applyProtection="1">
      <alignment horizontal="right"/>
    </xf>
    <xf numFmtId="10" fontId="4" fillId="0" borderId="30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center"/>
    </xf>
    <xf numFmtId="0" fontId="3" fillId="0" borderId="4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vertical="center"/>
    </xf>
    <xf numFmtId="0" fontId="4" fillId="4" borderId="7" xfId="0" applyNumberFormat="1" applyFont="1" applyFill="1" applyBorder="1" applyAlignment="1" applyProtection="1">
      <alignment horizontal="center" vertical="center" wrapText="1"/>
    </xf>
    <xf numFmtId="49" fontId="3" fillId="4" borderId="4" xfId="0" applyNumberFormat="1" applyFont="1" applyFill="1" applyBorder="1" applyAlignment="1" applyProtection="1">
      <alignment horizontal="center" vertical="center"/>
    </xf>
    <xf numFmtId="3" fontId="4" fillId="4" borderId="4" xfId="0" applyNumberFormat="1" applyFont="1" applyFill="1" applyBorder="1" applyAlignment="1" applyProtection="1">
      <alignment vertical="center"/>
    </xf>
    <xf numFmtId="10" fontId="4" fillId="4" borderId="30" xfId="0" applyNumberFormat="1" applyFont="1" applyFill="1" applyBorder="1" applyAlignment="1" applyProtection="1">
      <alignment horizontal="right"/>
    </xf>
    <xf numFmtId="0" fontId="3" fillId="0" borderId="36" xfId="0" applyNumberFormat="1" applyFont="1" applyFill="1" applyBorder="1" applyAlignment="1" applyProtection="1">
      <alignment horizontal="center"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/>
    </xf>
    <xf numFmtId="3" fontId="4" fillId="0" borderId="12" xfId="0" applyNumberFormat="1" applyFont="1" applyFill="1" applyBorder="1" applyAlignment="1" applyProtection="1">
      <alignment vertical="center"/>
    </xf>
    <xf numFmtId="10" fontId="3" fillId="0" borderId="44" xfId="0" applyNumberFormat="1" applyFont="1" applyFill="1" applyBorder="1" applyAlignment="1" applyProtection="1">
      <alignment horizontal="right" wrapText="1"/>
    </xf>
    <xf numFmtId="0" fontId="3" fillId="0" borderId="3" xfId="0" applyNumberFormat="1" applyFont="1" applyFill="1" applyBorder="1" applyAlignment="1" applyProtection="1">
      <alignment horizontal="center"/>
    </xf>
    <xf numFmtId="4" fontId="4" fillId="5" borderId="1" xfId="0" applyNumberFormat="1" applyFont="1" applyFill="1" applyBorder="1" applyAlignment="1" applyProtection="1"/>
    <xf numFmtId="10" fontId="4" fillId="5" borderId="1" xfId="1" applyNumberFormat="1" applyFont="1" applyFill="1" applyBorder="1" applyAlignment="1" applyProtection="1"/>
    <xf numFmtId="49" fontId="3" fillId="4" borderId="2" xfId="0" applyNumberFormat="1" applyFont="1" applyFill="1" applyBorder="1" applyAlignment="1" applyProtection="1">
      <alignment horizontal="center" vertical="center"/>
    </xf>
    <xf numFmtId="0" fontId="4" fillId="4" borderId="36" xfId="0" applyNumberFormat="1" applyFont="1" applyFill="1" applyBorder="1" applyAlignment="1" applyProtection="1">
      <alignment horizontal="center" vertical="center"/>
    </xf>
    <xf numFmtId="3" fontId="4" fillId="4" borderId="12" xfId="0" applyNumberFormat="1" applyFont="1" applyFill="1" applyBorder="1" applyAlignment="1" applyProtection="1">
      <alignment horizontal="left" vertical="center" wrapText="1"/>
    </xf>
    <xf numFmtId="4" fontId="4" fillId="4" borderId="12" xfId="0" applyNumberFormat="1" applyFont="1" applyFill="1" applyBorder="1" applyAlignment="1" applyProtection="1">
      <alignment horizontal="right"/>
    </xf>
    <xf numFmtId="10" fontId="4" fillId="4" borderId="41" xfId="0" applyNumberFormat="1" applyFont="1" applyFill="1" applyBorder="1" applyAlignment="1" applyProtection="1">
      <alignment horizontal="right" wrapText="1"/>
    </xf>
    <xf numFmtId="10" fontId="4" fillId="0" borderId="33" xfId="0" applyNumberFormat="1" applyFont="1" applyFill="1" applyBorder="1" applyAlignment="1" applyProtection="1">
      <alignment horizontal="right"/>
    </xf>
    <xf numFmtId="0" fontId="4" fillId="4" borderId="12" xfId="0" applyNumberFormat="1" applyFont="1" applyFill="1" applyBorder="1" applyAlignment="1" applyProtection="1">
      <alignment horizontal="center" vertical="center"/>
    </xf>
    <xf numFmtId="49" fontId="4" fillId="4" borderId="12" xfId="0" applyNumberFormat="1" applyFont="1" applyFill="1" applyBorder="1" applyAlignment="1" applyProtection="1">
      <alignment horizontal="center" vertical="center"/>
    </xf>
    <xf numFmtId="4" fontId="3" fillId="4" borderId="2" xfId="0" applyNumberFormat="1" applyFont="1" applyFill="1" applyBorder="1" applyAlignment="1" applyProtection="1">
      <alignment horizontal="right"/>
    </xf>
    <xf numFmtId="10" fontId="3" fillId="4" borderId="33" xfId="0" applyNumberFormat="1" applyFont="1" applyFill="1" applyBorder="1" applyAlignment="1" applyProtection="1">
      <alignment horizontal="right" wrapText="1"/>
    </xf>
    <xf numFmtId="49" fontId="3" fillId="0" borderId="17" xfId="0" applyNumberFormat="1" applyFont="1" applyFill="1" applyBorder="1" applyAlignment="1" applyProtection="1">
      <alignment horizontal="center" vertical="center"/>
    </xf>
    <xf numFmtId="10" fontId="3" fillId="0" borderId="63" xfId="1" applyNumberFormat="1" applyFont="1" applyFill="1" applyBorder="1" applyAlignment="1" applyProtection="1"/>
    <xf numFmtId="4" fontId="4" fillId="2" borderId="17" xfId="0" applyNumberFormat="1" applyFont="1" applyFill="1" applyBorder="1" applyAlignment="1" applyProtection="1">
      <alignment horizontal="right" vertical="center"/>
    </xf>
    <xf numFmtId="10" fontId="4" fillId="3" borderId="43" xfId="0" applyNumberFormat="1" applyFont="1" applyFill="1" applyBorder="1" applyAlignment="1" applyProtection="1">
      <alignment horizontal="right" vertical="center" wrapText="1"/>
    </xf>
    <xf numFmtId="10" fontId="3" fillId="0" borderId="1" xfId="1" applyNumberFormat="1" applyFont="1" applyFill="1" applyBorder="1" applyAlignment="1" applyProtection="1"/>
    <xf numFmtId="10" fontId="4" fillId="0" borderId="1" xfId="1" applyNumberFormat="1" applyFont="1" applyFill="1" applyBorder="1" applyAlignment="1" applyProtection="1"/>
    <xf numFmtId="4" fontId="4" fillId="5" borderId="10" xfId="0" applyNumberFormat="1" applyFont="1" applyFill="1" applyBorder="1" applyAlignment="1" applyProtection="1"/>
    <xf numFmtId="10" fontId="4" fillId="5" borderId="50" xfId="1" applyNumberFormat="1" applyFont="1" applyFill="1" applyBorder="1" applyAlignment="1" applyProtection="1"/>
    <xf numFmtId="10" fontId="3" fillId="0" borderId="1" xfId="0" applyNumberFormat="1" applyFont="1" applyFill="1" applyBorder="1" applyAlignment="1" applyProtection="1">
      <alignment horizontal="right" wrapText="1"/>
    </xf>
    <xf numFmtId="4" fontId="4" fillId="0" borderId="1" xfId="0" applyNumberFormat="1" applyFont="1" applyFill="1" applyBorder="1" applyAlignment="1" applyProtection="1"/>
    <xf numFmtId="10" fontId="4" fillId="0" borderId="1" xfId="0" applyNumberFormat="1" applyFont="1" applyFill="1" applyBorder="1" applyAlignment="1" applyProtection="1">
      <alignment horizontal="right" wrapText="1"/>
    </xf>
    <xf numFmtId="4" fontId="8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13" fillId="4" borderId="57" xfId="0" applyNumberFormat="1" applyFont="1" applyFill="1" applyBorder="1" applyAlignment="1" applyProtection="1">
      <alignment horizontal="center" vertical="center"/>
    </xf>
    <xf numFmtId="0" fontId="13" fillId="4" borderId="58" xfId="0" applyNumberFormat="1" applyFont="1" applyFill="1" applyBorder="1" applyAlignment="1" applyProtection="1">
      <alignment horizontal="center" vertical="center"/>
    </xf>
    <xf numFmtId="0" fontId="13" fillId="4" borderId="59" xfId="0" applyNumberFormat="1" applyFont="1" applyFill="1" applyBorder="1" applyAlignment="1" applyProtection="1">
      <alignment horizontal="center" vertical="center"/>
    </xf>
    <xf numFmtId="3" fontId="13" fillId="2" borderId="64" xfId="0" applyNumberFormat="1" applyFont="1" applyFill="1" applyBorder="1" applyAlignment="1" applyProtection="1">
      <alignment horizontal="center" vertical="center"/>
    </xf>
    <xf numFmtId="3" fontId="13" fillId="2" borderId="65" xfId="0" applyNumberFormat="1" applyFont="1" applyFill="1" applyBorder="1" applyAlignment="1" applyProtection="1">
      <alignment horizontal="center" vertical="center"/>
    </xf>
    <xf numFmtId="3" fontId="13" fillId="2" borderId="55" xfId="0" applyNumberFormat="1" applyFont="1" applyFill="1" applyBorder="1" applyAlignment="1" applyProtection="1">
      <alignment horizontal="center" vertical="center"/>
    </xf>
    <xf numFmtId="0" fontId="15" fillId="0" borderId="57" xfId="0" applyNumberFormat="1" applyFont="1" applyFill="1" applyBorder="1" applyAlignment="1" applyProtection="1">
      <alignment horizontal="center"/>
    </xf>
    <xf numFmtId="0" fontId="15" fillId="0" borderId="58" xfId="0" applyNumberFormat="1" applyFont="1" applyFill="1" applyBorder="1" applyAlignment="1" applyProtection="1">
      <alignment horizontal="center"/>
    </xf>
    <xf numFmtId="0" fontId="15" fillId="0" borderId="59" xfId="0" applyNumberFormat="1" applyFont="1" applyFill="1" applyBorder="1" applyAlignment="1" applyProtection="1">
      <alignment horizontal="center"/>
    </xf>
    <xf numFmtId="3" fontId="13" fillId="5" borderId="62" xfId="0" applyNumberFormat="1" applyFont="1" applyFill="1" applyBorder="1" applyAlignment="1" applyProtection="1">
      <alignment horizontal="center" vertical="center"/>
    </xf>
    <xf numFmtId="3" fontId="13" fillId="5" borderId="0" xfId="0" applyNumberFormat="1" applyFont="1" applyFill="1" applyBorder="1" applyAlignment="1" applyProtection="1">
      <alignment horizontal="center" vertical="center"/>
    </xf>
    <xf numFmtId="3" fontId="13" fillId="5" borderId="9" xfId="0" applyNumberFormat="1" applyFont="1" applyFill="1" applyBorder="1" applyAlignment="1" applyProtection="1">
      <alignment horizontal="center" vertical="center"/>
    </xf>
    <xf numFmtId="3" fontId="13" fillId="5" borderId="1" xfId="0" applyNumberFormat="1" applyFont="1" applyFill="1" applyBorder="1" applyAlignment="1" applyProtection="1">
      <alignment horizontal="center"/>
    </xf>
    <xf numFmtId="3" fontId="9" fillId="0" borderId="0" xfId="0" applyNumberFormat="1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Y301"/>
  <sheetViews>
    <sheetView tabSelected="1" view="pageBreakPreview" zoomScaleNormal="100" zoomScaleSheetLayoutView="100" workbookViewId="0">
      <selection activeCell="A5" sqref="A5:G6"/>
    </sheetView>
  </sheetViews>
  <sheetFormatPr defaultColWidth="10" defaultRowHeight="12.75" x14ac:dyDescent="0.2"/>
  <cols>
    <col min="1" max="1" width="5.85546875" style="23" customWidth="1"/>
    <col min="2" max="2" width="7.5703125" style="3" customWidth="1"/>
    <col min="3" max="3" width="5.5703125" style="26" customWidth="1"/>
    <col min="4" max="4" width="59.140625" style="4" customWidth="1"/>
    <col min="5" max="6" width="12.28515625" style="7" bestFit="1" customWidth="1"/>
    <col min="7" max="7" width="16" style="2" bestFit="1" customWidth="1"/>
    <col min="8" max="8" width="13.140625" style="2" bestFit="1" customWidth="1"/>
    <col min="9" max="16384" width="10" style="2"/>
  </cols>
  <sheetData>
    <row r="1" spans="1:8" x14ac:dyDescent="0.2">
      <c r="B1" s="2"/>
      <c r="C1" s="23"/>
      <c r="D1" s="6"/>
      <c r="E1" s="8"/>
      <c r="F1" s="276"/>
      <c r="G1" s="276"/>
    </row>
    <row r="2" spans="1:8" x14ac:dyDescent="0.2">
      <c r="B2" s="2"/>
      <c r="C2" s="23"/>
      <c r="D2" s="6"/>
      <c r="E2" s="276"/>
      <c r="F2" s="276"/>
      <c r="G2" s="276"/>
    </row>
    <row r="3" spans="1:8" x14ac:dyDescent="0.2">
      <c r="D3" s="276" t="s">
        <v>204</v>
      </c>
      <c r="E3" s="276"/>
      <c r="F3" s="276"/>
      <c r="G3" s="276"/>
    </row>
    <row r="4" spans="1:8" ht="15.75" x14ac:dyDescent="0.25">
      <c r="A4" s="30"/>
      <c r="B4" s="10"/>
      <c r="C4" s="27"/>
      <c r="D4" s="11"/>
      <c r="E4" s="277"/>
      <c r="F4" s="277"/>
      <c r="G4" s="277"/>
    </row>
    <row r="5" spans="1:8" ht="22.9" customHeight="1" x14ac:dyDescent="0.2">
      <c r="A5" s="291" t="s">
        <v>203</v>
      </c>
      <c r="B5" s="291"/>
      <c r="C5" s="291"/>
      <c r="D5" s="291"/>
      <c r="E5" s="291"/>
      <c r="F5" s="291"/>
      <c r="G5" s="291"/>
    </row>
    <row r="6" spans="1:8" ht="4.5" customHeight="1" thickBot="1" x14ac:dyDescent="0.25">
      <c r="A6" s="291"/>
      <c r="B6" s="291"/>
      <c r="C6" s="291"/>
      <c r="D6" s="291"/>
      <c r="E6" s="291"/>
      <c r="F6" s="291"/>
      <c r="G6" s="291"/>
    </row>
    <row r="7" spans="1:8" ht="0.75" hidden="1" customHeight="1" thickBot="1" x14ac:dyDescent="0.25">
      <c r="C7" s="23"/>
      <c r="E7" s="9"/>
    </row>
    <row r="8" spans="1:8" s="3" customFormat="1" ht="13.5" thickBot="1" x14ac:dyDescent="0.25">
      <c r="A8" s="147" t="s">
        <v>0</v>
      </c>
      <c r="B8" s="105" t="s">
        <v>1</v>
      </c>
      <c r="C8" s="154" t="s">
        <v>2</v>
      </c>
      <c r="D8" s="154" t="s">
        <v>3</v>
      </c>
      <c r="E8" s="155" t="s">
        <v>4</v>
      </c>
      <c r="F8" s="155" t="s">
        <v>5</v>
      </c>
      <c r="G8" s="156" t="s">
        <v>6</v>
      </c>
    </row>
    <row r="9" spans="1:8" s="3" customFormat="1" ht="16.5" thickBot="1" x14ac:dyDescent="0.25">
      <c r="A9" s="278" t="s">
        <v>167</v>
      </c>
      <c r="B9" s="279"/>
      <c r="C9" s="279"/>
      <c r="D9" s="279"/>
      <c r="E9" s="279"/>
      <c r="F9" s="279"/>
      <c r="G9" s="280"/>
    </row>
    <row r="10" spans="1:8" s="5" customFormat="1" ht="13.5" thickBot="1" x14ac:dyDescent="0.25">
      <c r="A10" s="206" t="s">
        <v>7</v>
      </c>
      <c r="B10" s="212"/>
      <c r="C10" s="208"/>
      <c r="D10" s="209" t="s">
        <v>8</v>
      </c>
      <c r="E10" s="210">
        <f>E14+E12</f>
        <v>33068.160000000003</v>
      </c>
      <c r="F10" s="213">
        <f>F14+F12</f>
        <v>26743.07</v>
      </c>
      <c r="G10" s="211">
        <f t="shared" ref="G10:G14" si="0">F10/E10</f>
        <v>0.80872567448566834</v>
      </c>
      <c r="H10" s="9"/>
    </row>
    <row r="11" spans="1:8" s="5" customFormat="1" x14ac:dyDescent="0.2">
      <c r="A11" s="150"/>
      <c r="B11" s="221" t="s">
        <v>156</v>
      </c>
      <c r="C11" s="135"/>
      <c r="D11" s="136" t="s">
        <v>157</v>
      </c>
      <c r="E11" s="180">
        <f>E12</f>
        <v>29947.09</v>
      </c>
      <c r="F11" s="180">
        <f>F12</f>
        <v>23622</v>
      </c>
      <c r="G11" s="222">
        <f t="shared" si="0"/>
        <v>0.78879116468411459</v>
      </c>
    </row>
    <row r="12" spans="1:8" s="5" customFormat="1" ht="38.25" x14ac:dyDescent="0.2">
      <c r="A12" s="148"/>
      <c r="B12" s="96"/>
      <c r="C12" s="99">
        <v>2710</v>
      </c>
      <c r="D12" s="97" t="s">
        <v>158</v>
      </c>
      <c r="E12" s="183">
        <v>29947.09</v>
      </c>
      <c r="F12" s="183">
        <v>23622</v>
      </c>
      <c r="G12" s="184">
        <f t="shared" si="0"/>
        <v>0.78879116468411459</v>
      </c>
    </row>
    <row r="13" spans="1:8" s="5" customFormat="1" x14ac:dyDescent="0.2">
      <c r="A13" s="114"/>
      <c r="B13" s="46" t="s">
        <v>109</v>
      </c>
      <c r="C13" s="19"/>
      <c r="D13" s="20" t="s">
        <v>24</v>
      </c>
      <c r="E13" s="100">
        <f>E14</f>
        <v>3121.07</v>
      </c>
      <c r="F13" s="101">
        <f>F14</f>
        <v>3121.07</v>
      </c>
      <c r="G13" s="126">
        <f t="shared" si="0"/>
        <v>1</v>
      </c>
    </row>
    <row r="14" spans="1:8" s="22" customFormat="1" ht="39" thickBot="1" x14ac:dyDescent="0.25">
      <c r="A14" s="188"/>
      <c r="B14" s="189"/>
      <c r="C14" s="190">
        <v>2010</v>
      </c>
      <c r="D14" s="191" t="s">
        <v>124</v>
      </c>
      <c r="E14" s="169">
        <v>3121.07</v>
      </c>
      <c r="F14" s="170">
        <v>3121.07</v>
      </c>
      <c r="G14" s="192">
        <f t="shared" si="0"/>
        <v>1</v>
      </c>
    </row>
    <row r="15" spans="1:8" s="22" customFormat="1" ht="13.5" thickBot="1" x14ac:dyDescent="0.25">
      <c r="A15" s="206">
        <v>600</v>
      </c>
      <c r="B15" s="207"/>
      <c r="C15" s="208"/>
      <c r="D15" s="209" t="s">
        <v>139</v>
      </c>
      <c r="E15" s="210">
        <f>E16</f>
        <v>0</v>
      </c>
      <c r="F15" s="210">
        <f>F16</f>
        <v>1599</v>
      </c>
      <c r="G15" s="211">
        <v>0</v>
      </c>
      <c r="H15" s="275"/>
    </row>
    <row r="16" spans="1:8" s="22" customFormat="1" x14ac:dyDescent="0.2">
      <c r="A16" s="118"/>
      <c r="B16" s="31" t="s">
        <v>9</v>
      </c>
      <c r="C16" s="14"/>
      <c r="D16" s="15" t="s">
        <v>10</v>
      </c>
      <c r="E16" s="130">
        <f>E17</f>
        <v>0</v>
      </c>
      <c r="F16" s="131">
        <f>SUM(F17:F17)</f>
        <v>1599</v>
      </c>
      <c r="G16" s="132">
        <v>0</v>
      </c>
    </row>
    <row r="17" spans="1:8" s="22" customFormat="1" ht="26.25" thickBot="1" x14ac:dyDescent="0.25">
      <c r="A17" s="118"/>
      <c r="B17" s="31"/>
      <c r="C17" s="40" t="s">
        <v>160</v>
      </c>
      <c r="D17" s="17" t="s">
        <v>161</v>
      </c>
      <c r="E17" s="129">
        <v>0</v>
      </c>
      <c r="F17" s="166">
        <v>1599</v>
      </c>
      <c r="G17" s="127">
        <v>0</v>
      </c>
    </row>
    <row r="18" spans="1:8" s="5" customFormat="1" ht="13.5" thickBot="1" x14ac:dyDescent="0.25">
      <c r="A18" s="206" t="s">
        <v>11</v>
      </c>
      <c r="B18" s="212"/>
      <c r="C18" s="208"/>
      <c r="D18" s="209" t="s">
        <v>12</v>
      </c>
      <c r="E18" s="210">
        <f>E19+E27</f>
        <v>1400900</v>
      </c>
      <c r="F18" s="210">
        <f>F19+F27</f>
        <v>1221155.1599999999</v>
      </c>
      <c r="G18" s="211">
        <f>F18/E18</f>
        <v>0.87169331144264395</v>
      </c>
      <c r="H18" s="9"/>
    </row>
    <row r="19" spans="1:8" x14ac:dyDescent="0.2">
      <c r="A19" s="114"/>
      <c r="B19" s="36" t="s">
        <v>13</v>
      </c>
      <c r="C19" s="19"/>
      <c r="D19" s="20" t="s">
        <v>14</v>
      </c>
      <c r="E19" s="100">
        <f>SUM(E20:E26)</f>
        <v>1335200</v>
      </c>
      <c r="F19" s="101">
        <f>SUM(F20:F26)</f>
        <v>1221155.1599999999</v>
      </c>
      <c r="G19" s="126">
        <f>F19/E19</f>
        <v>0.91458594967046125</v>
      </c>
    </row>
    <row r="20" spans="1:8" ht="25.5" x14ac:dyDescent="0.2">
      <c r="A20" s="115"/>
      <c r="B20" s="31"/>
      <c r="C20" s="41" t="s">
        <v>54</v>
      </c>
      <c r="D20" s="24" t="s">
        <v>55</v>
      </c>
      <c r="E20" s="129">
        <v>3000</v>
      </c>
      <c r="F20" s="166">
        <v>800</v>
      </c>
      <c r="G20" s="127">
        <f>F20/E20</f>
        <v>0.26666666666666666</v>
      </c>
    </row>
    <row r="21" spans="1:8" x14ac:dyDescent="0.2">
      <c r="A21" s="115"/>
      <c r="B21" s="31"/>
      <c r="C21" s="41" t="s">
        <v>162</v>
      </c>
      <c r="D21" s="24" t="s">
        <v>163</v>
      </c>
      <c r="E21" s="129">
        <v>100000</v>
      </c>
      <c r="F21" s="166">
        <v>103312.73</v>
      </c>
      <c r="G21" s="127">
        <f t="shared" ref="G21:G29" si="1">F21/E21</f>
        <v>1.0331272999999999</v>
      </c>
    </row>
    <row r="22" spans="1:8" x14ac:dyDescent="0.2">
      <c r="A22" s="115"/>
      <c r="B22" s="31"/>
      <c r="C22" s="41" t="s">
        <v>68</v>
      </c>
      <c r="D22" s="17" t="s">
        <v>69</v>
      </c>
      <c r="E22" s="129">
        <v>3100</v>
      </c>
      <c r="F22" s="166">
        <v>0</v>
      </c>
      <c r="G22" s="127">
        <f t="shared" si="1"/>
        <v>0</v>
      </c>
    </row>
    <row r="23" spans="1:8" ht="38.25" x14ac:dyDescent="0.2">
      <c r="A23" s="115"/>
      <c r="B23" s="34"/>
      <c r="C23" s="40" t="s">
        <v>56</v>
      </c>
      <c r="D23" s="17" t="s">
        <v>125</v>
      </c>
      <c r="E23" s="129">
        <v>870600</v>
      </c>
      <c r="F23" s="166">
        <v>781908.72</v>
      </c>
      <c r="G23" s="127">
        <f t="shared" si="1"/>
        <v>0.89812625775327359</v>
      </c>
    </row>
    <row r="24" spans="1:8" x14ac:dyDescent="0.2">
      <c r="A24" s="115"/>
      <c r="B24" s="34"/>
      <c r="C24" s="40" t="s">
        <v>60</v>
      </c>
      <c r="D24" s="17" t="s">
        <v>61</v>
      </c>
      <c r="E24" s="129">
        <v>300000</v>
      </c>
      <c r="F24" s="166">
        <v>278260.24</v>
      </c>
      <c r="G24" s="127">
        <f t="shared" si="1"/>
        <v>0.92753413333333334</v>
      </c>
    </row>
    <row r="25" spans="1:8" x14ac:dyDescent="0.2">
      <c r="A25" s="139"/>
      <c r="B25" s="34"/>
      <c r="C25" s="40" t="s">
        <v>62</v>
      </c>
      <c r="D25" s="17" t="s">
        <v>15</v>
      </c>
      <c r="E25" s="129">
        <v>55000</v>
      </c>
      <c r="F25" s="166">
        <v>47018.13</v>
      </c>
      <c r="G25" s="127">
        <f t="shared" si="1"/>
        <v>0.85487509090909086</v>
      </c>
    </row>
    <row r="26" spans="1:8" x14ac:dyDescent="0.2">
      <c r="A26" s="13"/>
      <c r="B26" s="18"/>
      <c r="C26" s="40" t="s">
        <v>63</v>
      </c>
      <c r="D26" s="17" t="s">
        <v>64</v>
      </c>
      <c r="E26" s="129">
        <v>3500</v>
      </c>
      <c r="F26" s="129">
        <v>9855.34</v>
      </c>
      <c r="G26" s="127">
        <f t="shared" si="1"/>
        <v>2.8158114285714286</v>
      </c>
    </row>
    <row r="27" spans="1:8" x14ac:dyDescent="0.2">
      <c r="A27" s="13"/>
      <c r="B27" s="13">
        <v>70095</v>
      </c>
      <c r="C27" s="40"/>
      <c r="D27" s="15" t="s">
        <v>24</v>
      </c>
      <c r="E27" s="130">
        <f>SUM(E28:E29)</f>
        <v>65700</v>
      </c>
      <c r="F27" s="130">
        <f>SUM(F28:F29)</f>
        <v>0</v>
      </c>
      <c r="G27" s="132">
        <f t="shared" si="1"/>
        <v>0</v>
      </c>
    </row>
    <row r="28" spans="1:8" ht="51" x14ac:dyDescent="0.2">
      <c r="A28" s="13"/>
      <c r="B28" s="18"/>
      <c r="C28" s="40" t="s">
        <v>164</v>
      </c>
      <c r="D28" s="17" t="s">
        <v>166</v>
      </c>
      <c r="E28" s="129">
        <v>55845</v>
      </c>
      <c r="F28" s="129">
        <v>0</v>
      </c>
      <c r="G28" s="127">
        <f t="shared" si="1"/>
        <v>0</v>
      </c>
    </row>
    <row r="29" spans="1:8" ht="51.75" thickBot="1" x14ac:dyDescent="0.25">
      <c r="A29" s="108"/>
      <c r="B29" s="39"/>
      <c r="C29" s="43" t="s">
        <v>165</v>
      </c>
      <c r="D29" s="21" t="s">
        <v>166</v>
      </c>
      <c r="E29" s="172">
        <v>9855</v>
      </c>
      <c r="F29" s="172">
        <v>0</v>
      </c>
      <c r="G29" s="127">
        <f t="shared" si="1"/>
        <v>0</v>
      </c>
    </row>
    <row r="30" spans="1:8" ht="15" customHeight="1" thickBot="1" x14ac:dyDescent="0.25">
      <c r="A30" s="206" t="s">
        <v>16</v>
      </c>
      <c r="B30" s="215"/>
      <c r="C30" s="208"/>
      <c r="D30" s="209" t="s">
        <v>17</v>
      </c>
      <c r="E30" s="210">
        <f>E31</f>
        <v>160000</v>
      </c>
      <c r="F30" s="210">
        <f>F31</f>
        <v>145311.4</v>
      </c>
      <c r="G30" s="211">
        <f t="shared" ref="G30:G95" si="2">F30/E30</f>
        <v>0.90819624999999993</v>
      </c>
      <c r="H30" s="7"/>
    </row>
    <row r="31" spans="1:8" x14ac:dyDescent="0.2">
      <c r="A31" s="114"/>
      <c r="B31" s="36" t="s">
        <v>18</v>
      </c>
      <c r="C31" s="19"/>
      <c r="D31" s="20" t="s">
        <v>19</v>
      </c>
      <c r="E31" s="100">
        <f>E32</f>
        <v>160000</v>
      </c>
      <c r="F31" s="101">
        <f>F32</f>
        <v>145311.4</v>
      </c>
      <c r="G31" s="126">
        <f t="shared" si="2"/>
        <v>0.90819624999999993</v>
      </c>
    </row>
    <row r="32" spans="1:8" ht="13.5" thickBot="1" x14ac:dyDescent="0.25">
      <c r="A32" s="139"/>
      <c r="B32" s="32"/>
      <c r="C32" s="43" t="s">
        <v>60</v>
      </c>
      <c r="D32" s="21" t="s">
        <v>61</v>
      </c>
      <c r="E32" s="172">
        <v>160000</v>
      </c>
      <c r="F32" s="173">
        <v>145311.4</v>
      </c>
      <c r="G32" s="171">
        <f t="shared" si="2"/>
        <v>0.90819624999999993</v>
      </c>
    </row>
    <row r="33" spans="1:8" ht="13.5" thickBot="1" x14ac:dyDescent="0.25">
      <c r="A33" s="206" t="s">
        <v>20</v>
      </c>
      <c r="B33" s="212"/>
      <c r="C33" s="214"/>
      <c r="D33" s="209" t="s">
        <v>21</v>
      </c>
      <c r="E33" s="210">
        <f>SUM(E34+E37+E45+E43)</f>
        <v>209893</v>
      </c>
      <c r="F33" s="210">
        <f>SUM(F34+F37+F45+F43)</f>
        <v>209370.5</v>
      </c>
      <c r="G33" s="211">
        <f t="shared" si="2"/>
        <v>0.99751063637186566</v>
      </c>
      <c r="H33" s="7"/>
    </row>
    <row r="34" spans="1:8" ht="13.5" customHeight="1" x14ac:dyDescent="0.2">
      <c r="A34" s="114"/>
      <c r="B34" s="47" t="s">
        <v>22</v>
      </c>
      <c r="C34" s="46"/>
      <c r="D34" s="20" t="s">
        <v>23</v>
      </c>
      <c r="E34" s="100">
        <f>SUM(E35+E36)</f>
        <v>86053</v>
      </c>
      <c r="F34" s="101">
        <f>SUM(F35+F36)</f>
        <v>86040.2</v>
      </c>
      <c r="G34" s="126">
        <f t="shared" si="2"/>
        <v>0.99985125445946099</v>
      </c>
    </row>
    <row r="35" spans="1:8" ht="37.5" customHeight="1" x14ac:dyDescent="0.2">
      <c r="A35" s="115"/>
      <c r="B35" s="18"/>
      <c r="C35" s="40" t="s">
        <v>65</v>
      </c>
      <c r="D35" s="17" t="s">
        <v>124</v>
      </c>
      <c r="E35" s="129">
        <v>86003</v>
      </c>
      <c r="F35" s="166">
        <v>86003</v>
      </c>
      <c r="G35" s="127">
        <f t="shared" si="2"/>
        <v>1</v>
      </c>
    </row>
    <row r="36" spans="1:8" ht="25.5" x14ac:dyDescent="0.2">
      <c r="A36" s="116"/>
      <c r="B36" s="73"/>
      <c r="C36" s="40" t="s">
        <v>66</v>
      </c>
      <c r="D36" s="17" t="s">
        <v>67</v>
      </c>
      <c r="E36" s="129">
        <v>50</v>
      </c>
      <c r="F36" s="166">
        <v>37.200000000000003</v>
      </c>
      <c r="G36" s="127">
        <f t="shared" si="2"/>
        <v>0.74400000000000011</v>
      </c>
    </row>
    <row r="37" spans="1:8" s="94" customFormat="1" x14ac:dyDescent="0.2">
      <c r="A37" s="115"/>
      <c r="B37" s="48">
        <v>75023</v>
      </c>
      <c r="C37" s="42"/>
      <c r="D37" s="15" t="s">
        <v>138</v>
      </c>
      <c r="E37" s="130">
        <f>SUM(E38+E39+E40+E41+E42)</f>
        <v>123840</v>
      </c>
      <c r="F37" s="130">
        <f>SUM(F38+F39+F40+F41+F42)</f>
        <v>123232.2</v>
      </c>
      <c r="G37" s="132">
        <f t="shared" ref="G37:G42" si="3">F37/E37</f>
        <v>0.99509205426356584</v>
      </c>
    </row>
    <row r="38" spans="1:8" s="94" customFormat="1" x14ac:dyDescent="0.2">
      <c r="A38" s="115"/>
      <c r="B38" s="48"/>
      <c r="C38" s="40" t="s">
        <v>72</v>
      </c>
      <c r="D38" s="17" t="s">
        <v>108</v>
      </c>
      <c r="E38" s="129">
        <v>500</v>
      </c>
      <c r="F38" s="129">
        <v>0</v>
      </c>
      <c r="G38" s="127">
        <f t="shared" si="3"/>
        <v>0</v>
      </c>
    </row>
    <row r="39" spans="1:8" x14ac:dyDescent="0.2">
      <c r="A39" s="116"/>
      <c r="B39" s="73"/>
      <c r="C39" s="40" t="s">
        <v>68</v>
      </c>
      <c r="D39" s="17" t="s">
        <v>69</v>
      </c>
      <c r="E39" s="129">
        <v>110000</v>
      </c>
      <c r="F39" s="129">
        <v>81735.23</v>
      </c>
      <c r="G39" s="127">
        <f t="shared" si="3"/>
        <v>0.74304754545454543</v>
      </c>
    </row>
    <row r="40" spans="1:8" x14ac:dyDescent="0.2">
      <c r="A40" s="116"/>
      <c r="B40" s="73"/>
      <c r="C40" s="40" t="s">
        <v>60</v>
      </c>
      <c r="D40" s="17" t="s">
        <v>61</v>
      </c>
      <c r="E40" s="129">
        <v>5000</v>
      </c>
      <c r="F40" s="129">
        <v>8118.43</v>
      </c>
      <c r="G40" s="127">
        <f t="shared" si="3"/>
        <v>1.623686</v>
      </c>
    </row>
    <row r="41" spans="1:8" x14ac:dyDescent="0.2">
      <c r="A41" s="116"/>
      <c r="B41" s="73"/>
      <c r="C41" s="40" t="s">
        <v>62</v>
      </c>
      <c r="D41" s="17" t="s">
        <v>15</v>
      </c>
      <c r="E41" s="129">
        <v>4000</v>
      </c>
      <c r="F41" s="129">
        <v>28985.759999999998</v>
      </c>
      <c r="G41" s="127">
        <f t="shared" si="3"/>
        <v>7.2464399999999998</v>
      </c>
    </row>
    <row r="42" spans="1:8" x14ac:dyDescent="0.2">
      <c r="A42" s="116"/>
      <c r="B42" s="73"/>
      <c r="C42" s="40" t="s">
        <v>63</v>
      </c>
      <c r="D42" s="17" t="s">
        <v>64</v>
      </c>
      <c r="E42" s="129">
        <v>4340</v>
      </c>
      <c r="F42" s="129">
        <v>4392.78</v>
      </c>
      <c r="G42" s="127">
        <f t="shared" si="3"/>
        <v>1.0121612903225805</v>
      </c>
    </row>
    <row r="43" spans="1:8" x14ac:dyDescent="0.2">
      <c r="A43" s="116"/>
      <c r="B43" s="48">
        <v>75075</v>
      </c>
      <c r="C43" s="42"/>
      <c r="D43" s="15" t="s">
        <v>148</v>
      </c>
      <c r="E43" s="130">
        <f>SUM(E44:E44)</f>
        <v>0</v>
      </c>
      <c r="F43" s="130">
        <f>SUM(F44:F44)</f>
        <v>98.1</v>
      </c>
      <c r="G43" s="132">
        <v>0</v>
      </c>
    </row>
    <row r="44" spans="1:8" ht="51" x14ac:dyDescent="0.2">
      <c r="A44" s="116"/>
      <c r="B44" s="73"/>
      <c r="C44" s="40" t="s">
        <v>191</v>
      </c>
      <c r="D44" s="17" t="s">
        <v>192</v>
      </c>
      <c r="E44" s="129">
        <v>0</v>
      </c>
      <c r="F44" s="129">
        <v>98.1</v>
      </c>
      <c r="G44" s="127">
        <v>0</v>
      </c>
    </row>
    <row r="45" spans="1:8" x14ac:dyDescent="0.2">
      <c r="A45" s="117"/>
      <c r="B45" s="48">
        <v>75095</v>
      </c>
      <c r="C45" s="42"/>
      <c r="D45" s="15" t="s">
        <v>24</v>
      </c>
      <c r="E45" s="130">
        <f>SUM(E46:E46)</f>
        <v>0</v>
      </c>
      <c r="F45" s="130">
        <f>SUM(F46:F46)</f>
        <v>0</v>
      </c>
      <c r="G45" s="132">
        <v>0</v>
      </c>
    </row>
    <row r="46" spans="1:8" ht="13.5" thickBot="1" x14ac:dyDescent="0.25">
      <c r="A46" s="116"/>
      <c r="B46" s="73"/>
      <c r="C46" s="40" t="s">
        <v>72</v>
      </c>
      <c r="D46" s="17" t="s">
        <v>108</v>
      </c>
      <c r="E46" s="129">
        <v>0</v>
      </c>
      <c r="F46" s="129">
        <v>0</v>
      </c>
      <c r="G46" s="127">
        <v>0</v>
      </c>
    </row>
    <row r="47" spans="1:8" s="1" customFormat="1" ht="26.25" thickBot="1" x14ac:dyDescent="0.3">
      <c r="A47" s="206" t="s">
        <v>25</v>
      </c>
      <c r="B47" s="215"/>
      <c r="C47" s="214"/>
      <c r="D47" s="209" t="s">
        <v>113</v>
      </c>
      <c r="E47" s="210">
        <f>E48</f>
        <v>5980</v>
      </c>
      <c r="F47" s="210">
        <f>F48</f>
        <v>5980</v>
      </c>
      <c r="G47" s="211">
        <f t="shared" si="2"/>
        <v>1</v>
      </c>
      <c r="H47" s="12"/>
    </row>
    <row r="48" spans="1:8" s="1" customFormat="1" ht="26.25" customHeight="1" x14ac:dyDescent="0.25">
      <c r="A48" s="114"/>
      <c r="B48" s="36" t="s">
        <v>26</v>
      </c>
      <c r="C48" s="46"/>
      <c r="D48" s="20" t="s">
        <v>27</v>
      </c>
      <c r="E48" s="100">
        <f>E49</f>
        <v>5980</v>
      </c>
      <c r="F48" s="101">
        <f>F49</f>
        <v>5980</v>
      </c>
      <c r="G48" s="126">
        <f t="shared" si="2"/>
        <v>1</v>
      </c>
    </row>
    <row r="49" spans="1:233" s="1" customFormat="1" ht="39" thickBot="1" x14ac:dyDescent="0.3">
      <c r="A49" s="139"/>
      <c r="B49" s="52"/>
      <c r="C49" s="53" t="s">
        <v>65</v>
      </c>
      <c r="D49" s="21" t="s">
        <v>124</v>
      </c>
      <c r="E49" s="164">
        <v>5980</v>
      </c>
      <c r="F49" s="165">
        <v>5980</v>
      </c>
      <c r="G49" s="171">
        <f t="shared" si="2"/>
        <v>1</v>
      </c>
    </row>
    <row r="50" spans="1:233" s="1" customFormat="1" ht="16.5" thickBot="1" x14ac:dyDescent="0.3">
      <c r="A50" s="206">
        <v>752</v>
      </c>
      <c r="B50" s="212"/>
      <c r="C50" s="214"/>
      <c r="D50" s="209" t="s">
        <v>135</v>
      </c>
      <c r="E50" s="210">
        <f>E51</f>
        <v>200</v>
      </c>
      <c r="F50" s="213">
        <f>F51</f>
        <v>200</v>
      </c>
      <c r="G50" s="211">
        <f t="shared" si="2"/>
        <v>1</v>
      </c>
      <c r="H50" s="12"/>
    </row>
    <row r="51" spans="1:233" s="83" customFormat="1" ht="16.5" customHeight="1" x14ac:dyDescent="0.25">
      <c r="A51" s="140"/>
      <c r="B51" s="55">
        <v>75212</v>
      </c>
      <c r="C51" s="56"/>
      <c r="D51" s="57" t="s">
        <v>136</v>
      </c>
      <c r="E51" s="128">
        <f>E52</f>
        <v>200</v>
      </c>
      <c r="F51" s="128">
        <f>F52</f>
        <v>200</v>
      </c>
      <c r="G51" s="175">
        <f t="shared" si="2"/>
        <v>1</v>
      </c>
    </row>
    <row r="52" spans="1:233" s="1" customFormat="1" ht="39" thickBot="1" x14ac:dyDescent="0.3">
      <c r="A52" s="119"/>
      <c r="B52" s="82"/>
      <c r="C52" s="54" t="s">
        <v>65</v>
      </c>
      <c r="D52" s="92" t="s">
        <v>124</v>
      </c>
      <c r="E52" s="174">
        <v>200</v>
      </c>
      <c r="F52" s="174">
        <v>200</v>
      </c>
      <c r="G52" s="192">
        <f t="shared" si="2"/>
        <v>1</v>
      </c>
    </row>
    <row r="53" spans="1:233" s="87" customFormat="1" ht="16.5" thickBot="1" x14ac:dyDescent="0.3">
      <c r="A53" s="216">
        <v>754</v>
      </c>
      <c r="B53" s="217"/>
      <c r="C53" s="218"/>
      <c r="D53" s="209" t="s">
        <v>28</v>
      </c>
      <c r="E53" s="210">
        <f>SUM(E54+E56)</f>
        <v>13000</v>
      </c>
      <c r="F53" s="210">
        <f>SUM(F54+F56)</f>
        <v>10311.93</v>
      </c>
      <c r="G53" s="211">
        <f t="shared" si="2"/>
        <v>0.79322538461538461</v>
      </c>
      <c r="H53" s="1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90"/>
    </row>
    <row r="54" spans="1:233" s="88" customFormat="1" ht="23.25" customHeight="1" x14ac:dyDescent="0.25">
      <c r="A54" s="140"/>
      <c r="B54" s="55" t="s">
        <v>29</v>
      </c>
      <c r="C54" s="58"/>
      <c r="D54" s="57" t="s">
        <v>30</v>
      </c>
      <c r="E54" s="128">
        <f>E55</f>
        <v>1000</v>
      </c>
      <c r="F54" s="128">
        <f>+F55</f>
        <v>1000</v>
      </c>
      <c r="G54" s="175">
        <f t="shared" si="2"/>
        <v>1</v>
      </c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91"/>
    </row>
    <row r="55" spans="1:233" s="1" customFormat="1" ht="38.25" x14ac:dyDescent="0.25">
      <c r="A55" s="114"/>
      <c r="B55" s="80"/>
      <c r="C55" s="84">
        <v>2010</v>
      </c>
      <c r="D55" s="51" t="s">
        <v>124</v>
      </c>
      <c r="E55" s="162">
        <v>1000</v>
      </c>
      <c r="F55" s="163">
        <v>1000</v>
      </c>
      <c r="G55" s="176">
        <f t="shared" si="2"/>
        <v>1</v>
      </c>
    </row>
    <row r="56" spans="1:233" s="1" customFormat="1" ht="15.75" x14ac:dyDescent="0.25">
      <c r="A56" s="115"/>
      <c r="B56" s="31" t="s">
        <v>31</v>
      </c>
      <c r="C56" s="42"/>
      <c r="D56" s="15" t="s">
        <v>137</v>
      </c>
      <c r="E56" s="130">
        <f>E57</f>
        <v>12000</v>
      </c>
      <c r="F56" s="130">
        <f>F57</f>
        <v>9311.93</v>
      </c>
      <c r="G56" s="132">
        <f t="shared" si="2"/>
        <v>0.77599416666666665</v>
      </c>
    </row>
    <row r="57" spans="1:233" s="1" customFormat="1" ht="14.25" customHeight="1" thickBot="1" x14ac:dyDescent="0.3">
      <c r="A57" s="115"/>
      <c r="B57" s="18"/>
      <c r="C57" s="40" t="s">
        <v>72</v>
      </c>
      <c r="D57" s="17" t="s">
        <v>108</v>
      </c>
      <c r="E57" s="129">
        <v>12000</v>
      </c>
      <c r="F57" s="166">
        <v>9311.93</v>
      </c>
      <c r="G57" s="127">
        <f t="shared" si="2"/>
        <v>0.77599416666666665</v>
      </c>
    </row>
    <row r="58" spans="1:233" ht="39" thickBot="1" x14ac:dyDescent="0.25">
      <c r="A58" s="216">
        <v>756</v>
      </c>
      <c r="B58" s="217"/>
      <c r="C58" s="219"/>
      <c r="D58" s="220" t="s">
        <v>114</v>
      </c>
      <c r="E58" s="210">
        <f>SUM(E59+E61+E69+E79+E88+E86)</f>
        <v>14144890</v>
      </c>
      <c r="F58" s="210">
        <f>SUM(F59+F61+F69+F79+F88+F86)</f>
        <v>13888935.75</v>
      </c>
      <c r="G58" s="211">
        <f>F58/E58</f>
        <v>0.98190482570030591</v>
      </c>
      <c r="H58" s="7"/>
    </row>
    <row r="59" spans="1:233" x14ac:dyDescent="0.2">
      <c r="A59" s="141"/>
      <c r="B59" s="38">
        <v>75601</v>
      </c>
      <c r="C59" s="44"/>
      <c r="D59" s="138" t="s">
        <v>73</v>
      </c>
      <c r="E59" s="100">
        <f>E60</f>
        <v>10000</v>
      </c>
      <c r="F59" s="100">
        <f>F60</f>
        <v>4709.37</v>
      </c>
      <c r="G59" s="126">
        <f t="shared" si="2"/>
        <v>0.47093699999999999</v>
      </c>
    </row>
    <row r="60" spans="1:233" ht="25.5" x14ac:dyDescent="0.2">
      <c r="A60" s="121"/>
      <c r="B60" s="38"/>
      <c r="C60" s="59" t="s">
        <v>74</v>
      </c>
      <c r="D60" s="24" t="s">
        <v>126</v>
      </c>
      <c r="E60" s="162">
        <v>10000</v>
      </c>
      <c r="F60" s="163">
        <v>4709.37</v>
      </c>
      <c r="G60" s="127">
        <f t="shared" si="2"/>
        <v>0.47093699999999999</v>
      </c>
    </row>
    <row r="61" spans="1:233" ht="38.25" x14ac:dyDescent="0.2">
      <c r="A61" s="121"/>
      <c r="B61" s="48">
        <v>75615</v>
      </c>
      <c r="C61" s="45"/>
      <c r="D61" s="15" t="s">
        <v>115</v>
      </c>
      <c r="E61" s="130">
        <f>SUM(E62:E68)</f>
        <v>3439750</v>
      </c>
      <c r="F61" s="130">
        <f>SUM(F62:F68)</f>
        <v>3340059.2800000003</v>
      </c>
      <c r="G61" s="132">
        <f t="shared" si="2"/>
        <v>0.97101803328730296</v>
      </c>
    </row>
    <row r="62" spans="1:233" x14ac:dyDescent="0.2">
      <c r="A62" s="121"/>
      <c r="B62" s="48"/>
      <c r="C62" s="25" t="s">
        <v>76</v>
      </c>
      <c r="D62" s="24" t="s">
        <v>77</v>
      </c>
      <c r="E62" s="129">
        <v>3400000</v>
      </c>
      <c r="F62" s="129">
        <v>3284536.24</v>
      </c>
      <c r="G62" s="127">
        <f t="shared" si="2"/>
        <v>0.96604007058823538</v>
      </c>
    </row>
    <row r="63" spans="1:233" ht="15" customHeight="1" x14ac:dyDescent="0.2">
      <c r="A63" s="121"/>
      <c r="B63" s="48"/>
      <c r="C63" s="25" t="s">
        <v>78</v>
      </c>
      <c r="D63" s="24" t="s">
        <v>79</v>
      </c>
      <c r="E63" s="129">
        <v>3950</v>
      </c>
      <c r="F63" s="166">
        <v>6065</v>
      </c>
      <c r="G63" s="127">
        <f t="shared" si="2"/>
        <v>1.5354430379746835</v>
      </c>
    </row>
    <row r="64" spans="1:233" ht="15.75" customHeight="1" x14ac:dyDescent="0.2">
      <c r="A64" s="121"/>
      <c r="B64" s="48"/>
      <c r="C64" s="25" t="s">
        <v>80</v>
      </c>
      <c r="D64" s="24" t="s">
        <v>111</v>
      </c>
      <c r="E64" s="129">
        <v>22000</v>
      </c>
      <c r="F64" s="166">
        <v>22942</v>
      </c>
      <c r="G64" s="127">
        <f t="shared" si="2"/>
        <v>1.0428181818181819</v>
      </c>
    </row>
    <row r="65" spans="1:18" ht="15.75" customHeight="1" x14ac:dyDescent="0.2">
      <c r="A65" s="142"/>
      <c r="B65" s="48"/>
      <c r="C65" s="25" t="s">
        <v>81</v>
      </c>
      <c r="D65" s="24" t="s">
        <v>86</v>
      </c>
      <c r="E65" s="129">
        <v>800</v>
      </c>
      <c r="F65" s="129">
        <v>1434</v>
      </c>
      <c r="G65" s="127">
        <f t="shared" si="2"/>
        <v>1.7925</v>
      </c>
    </row>
    <row r="66" spans="1:18" ht="15.75" customHeight="1" x14ac:dyDescent="0.2">
      <c r="A66" s="142"/>
      <c r="B66" s="48"/>
      <c r="C66" s="25" t="s">
        <v>82</v>
      </c>
      <c r="D66" s="24" t="s">
        <v>83</v>
      </c>
      <c r="E66" s="129">
        <v>500</v>
      </c>
      <c r="F66" s="129">
        <v>12239.92</v>
      </c>
      <c r="G66" s="127">
        <f t="shared" si="2"/>
        <v>24.479839999999999</v>
      </c>
    </row>
    <row r="67" spans="1:18" x14ac:dyDescent="0.2">
      <c r="A67" s="142"/>
      <c r="B67" s="49"/>
      <c r="C67" s="60" t="s">
        <v>68</v>
      </c>
      <c r="D67" s="50" t="s">
        <v>69</v>
      </c>
      <c r="E67" s="164">
        <v>500</v>
      </c>
      <c r="F67" s="165">
        <v>766.6</v>
      </c>
      <c r="G67" s="127">
        <f t="shared" si="2"/>
        <v>1.5332000000000001</v>
      </c>
    </row>
    <row r="68" spans="1:18" s="81" customFormat="1" x14ac:dyDescent="0.2">
      <c r="A68" s="121"/>
      <c r="B68" s="48"/>
      <c r="C68" s="25" t="s">
        <v>75</v>
      </c>
      <c r="D68" s="24" t="s">
        <v>84</v>
      </c>
      <c r="E68" s="129">
        <v>12000</v>
      </c>
      <c r="F68" s="129">
        <v>12075.52</v>
      </c>
      <c r="G68" s="127">
        <f t="shared" si="2"/>
        <v>1.0062933333333333</v>
      </c>
      <c r="H68" s="2"/>
      <c r="I68" s="2"/>
      <c r="J68" s="2"/>
      <c r="K68" s="2"/>
      <c r="L68" s="2"/>
      <c r="M68" s="2"/>
      <c r="N68" s="2"/>
      <c r="O68" s="2"/>
      <c r="P68" s="2"/>
      <c r="Q68" s="2"/>
      <c r="R68" s="85"/>
    </row>
    <row r="69" spans="1:18" ht="38.25" x14ac:dyDescent="0.2">
      <c r="A69" s="141"/>
      <c r="B69" s="89">
        <v>75616</v>
      </c>
      <c r="C69" s="44"/>
      <c r="D69" s="20" t="s">
        <v>85</v>
      </c>
      <c r="E69" s="100">
        <f>SUM(E70:E78)</f>
        <v>2344945</v>
      </c>
      <c r="F69" s="100">
        <f>SUM(F70:F78)</f>
        <v>2169012.66</v>
      </c>
      <c r="G69" s="126">
        <f t="shared" si="2"/>
        <v>0.92497378829780663</v>
      </c>
    </row>
    <row r="70" spans="1:18" x14ac:dyDescent="0.2">
      <c r="A70" s="121"/>
      <c r="B70" s="48"/>
      <c r="C70" s="25" t="s">
        <v>76</v>
      </c>
      <c r="D70" s="24" t="s">
        <v>77</v>
      </c>
      <c r="E70" s="129">
        <v>1050000</v>
      </c>
      <c r="F70" s="166">
        <v>961194.29</v>
      </c>
      <c r="G70" s="127">
        <f t="shared" si="2"/>
        <v>0.91542313333333336</v>
      </c>
    </row>
    <row r="71" spans="1:18" x14ac:dyDescent="0.2">
      <c r="A71" s="121"/>
      <c r="B71" s="48"/>
      <c r="C71" s="25" t="s">
        <v>78</v>
      </c>
      <c r="D71" s="24" t="s">
        <v>79</v>
      </c>
      <c r="E71" s="129">
        <v>14000</v>
      </c>
      <c r="F71" s="129">
        <v>11028.8</v>
      </c>
      <c r="G71" s="127">
        <f t="shared" si="2"/>
        <v>0.78777142857142857</v>
      </c>
    </row>
    <row r="72" spans="1:18" x14ac:dyDescent="0.2">
      <c r="A72" s="121"/>
      <c r="B72" s="48"/>
      <c r="C72" s="25" t="s">
        <v>80</v>
      </c>
      <c r="D72" s="24" t="s">
        <v>111</v>
      </c>
      <c r="E72" s="129">
        <v>200</v>
      </c>
      <c r="F72" s="166">
        <v>145</v>
      </c>
      <c r="G72" s="127">
        <f t="shared" si="2"/>
        <v>0.72499999999999998</v>
      </c>
    </row>
    <row r="73" spans="1:18" ht="15.75" customHeight="1" x14ac:dyDescent="0.2">
      <c r="A73" s="121"/>
      <c r="B73" s="48"/>
      <c r="C73" s="25" t="s">
        <v>81</v>
      </c>
      <c r="D73" s="24" t="s">
        <v>86</v>
      </c>
      <c r="E73" s="129">
        <v>40000</v>
      </c>
      <c r="F73" s="166">
        <v>40183.58</v>
      </c>
      <c r="G73" s="127">
        <f t="shared" si="2"/>
        <v>1.0045895</v>
      </c>
    </row>
    <row r="74" spans="1:18" x14ac:dyDescent="0.2">
      <c r="A74" s="121"/>
      <c r="B74" s="38"/>
      <c r="C74" s="59" t="s">
        <v>87</v>
      </c>
      <c r="D74" s="24" t="s">
        <v>88</v>
      </c>
      <c r="E74" s="162">
        <v>40000</v>
      </c>
      <c r="F74" s="163">
        <v>37705.050000000003</v>
      </c>
      <c r="G74" s="127">
        <f t="shared" si="2"/>
        <v>0.94262625000000011</v>
      </c>
    </row>
    <row r="75" spans="1:18" x14ac:dyDescent="0.2">
      <c r="A75" s="121"/>
      <c r="B75" s="38"/>
      <c r="C75" s="59" t="s">
        <v>89</v>
      </c>
      <c r="D75" s="24" t="s">
        <v>112</v>
      </c>
      <c r="E75" s="162">
        <v>900000</v>
      </c>
      <c r="F75" s="163">
        <v>822596</v>
      </c>
      <c r="G75" s="127">
        <f t="shared" si="2"/>
        <v>0.91399555555555556</v>
      </c>
    </row>
    <row r="76" spans="1:18" ht="13.5" customHeight="1" x14ac:dyDescent="0.2">
      <c r="A76" s="121"/>
      <c r="B76" s="48"/>
      <c r="C76" s="25" t="s">
        <v>82</v>
      </c>
      <c r="D76" s="24" t="s">
        <v>83</v>
      </c>
      <c r="E76" s="129">
        <v>285000</v>
      </c>
      <c r="F76" s="129">
        <v>282101</v>
      </c>
      <c r="G76" s="127">
        <f t="shared" si="2"/>
        <v>0.98982807017543861</v>
      </c>
    </row>
    <row r="77" spans="1:18" x14ac:dyDescent="0.2">
      <c r="A77" s="142"/>
      <c r="B77" s="49"/>
      <c r="C77" s="60" t="s">
        <v>68</v>
      </c>
      <c r="D77" s="50" t="s">
        <v>123</v>
      </c>
      <c r="E77" s="164">
        <v>6000</v>
      </c>
      <c r="F77" s="165">
        <v>7754.47</v>
      </c>
      <c r="G77" s="127">
        <f t="shared" si="2"/>
        <v>1.2924116666666667</v>
      </c>
    </row>
    <row r="78" spans="1:18" s="81" customFormat="1" ht="16.5" customHeight="1" x14ac:dyDescent="0.2">
      <c r="A78" s="121"/>
      <c r="B78" s="48"/>
      <c r="C78" s="25" t="s">
        <v>75</v>
      </c>
      <c r="D78" s="24" t="s">
        <v>84</v>
      </c>
      <c r="E78" s="129">
        <v>9745</v>
      </c>
      <c r="F78" s="129">
        <v>6304.47</v>
      </c>
      <c r="G78" s="127">
        <f t="shared" si="2"/>
        <v>0.64694407388404318</v>
      </c>
      <c r="H78" s="2"/>
      <c r="I78" s="2"/>
      <c r="J78" s="2"/>
      <c r="K78" s="2"/>
      <c r="L78" s="2"/>
      <c r="M78" s="2"/>
      <c r="N78" s="2"/>
      <c r="O78" s="2"/>
      <c r="P78" s="2"/>
      <c r="Q78" s="2"/>
      <c r="R78" s="85"/>
    </row>
    <row r="79" spans="1:18" s="81" customFormat="1" ht="25.5" x14ac:dyDescent="0.2">
      <c r="A79" s="121"/>
      <c r="B79" s="48">
        <v>75618</v>
      </c>
      <c r="C79" s="45"/>
      <c r="D79" s="15" t="s">
        <v>90</v>
      </c>
      <c r="E79" s="130">
        <f>SUM(E80:E85)</f>
        <v>750200</v>
      </c>
      <c r="F79" s="130">
        <f>SUM(F80:F85)</f>
        <v>655992.25999999989</v>
      </c>
      <c r="G79" s="132">
        <f t="shared" si="2"/>
        <v>0.87442316715542512</v>
      </c>
      <c r="H79" s="2"/>
      <c r="I79" s="2"/>
      <c r="J79" s="2"/>
      <c r="K79" s="2"/>
      <c r="L79" s="2"/>
      <c r="M79" s="2"/>
      <c r="N79" s="2"/>
      <c r="O79" s="2"/>
      <c r="P79" s="2"/>
      <c r="Q79" s="2"/>
      <c r="R79" s="85"/>
    </row>
    <row r="80" spans="1:18" x14ac:dyDescent="0.2">
      <c r="A80" s="141"/>
      <c r="B80" s="38"/>
      <c r="C80" s="59" t="s">
        <v>91</v>
      </c>
      <c r="D80" s="86" t="s">
        <v>92</v>
      </c>
      <c r="E80" s="162">
        <v>30000</v>
      </c>
      <c r="F80" s="163">
        <v>30461</v>
      </c>
      <c r="G80" s="176">
        <f t="shared" si="2"/>
        <v>1.0153666666666668</v>
      </c>
    </row>
    <row r="81" spans="1:8" x14ac:dyDescent="0.2">
      <c r="A81" s="121"/>
      <c r="B81" s="38"/>
      <c r="C81" s="59" t="s">
        <v>93</v>
      </c>
      <c r="D81" s="24" t="s">
        <v>94</v>
      </c>
      <c r="E81" s="162">
        <v>4000</v>
      </c>
      <c r="F81" s="163">
        <v>3652.8</v>
      </c>
      <c r="G81" s="176">
        <f t="shared" si="2"/>
        <v>0.91320000000000001</v>
      </c>
    </row>
    <row r="82" spans="1:8" x14ac:dyDescent="0.2">
      <c r="A82" s="121"/>
      <c r="B82" s="38"/>
      <c r="C82" s="59" t="s">
        <v>95</v>
      </c>
      <c r="D82" s="24" t="s">
        <v>116</v>
      </c>
      <c r="E82" s="162">
        <v>415000</v>
      </c>
      <c r="F82" s="163">
        <v>414151.02</v>
      </c>
      <c r="G82" s="127">
        <f t="shared" si="2"/>
        <v>0.99795426506024099</v>
      </c>
    </row>
    <row r="83" spans="1:8" ht="27" customHeight="1" x14ac:dyDescent="0.2">
      <c r="A83" s="121"/>
      <c r="B83" s="38"/>
      <c r="C83" s="59" t="s">
        <v>96</v>
      </c>
      <c r="D83" s="24" t="s">
        <v>97</v>
      </c>
      <c r="E83" s="162">
        <v>300000</v>
      </c>
      <c r="F83" s="163">
        <v>206446.36</v>
      </c>
      <c r="G83" s="127">
        <f t="shared" si="2"/>
        <v>0.68815453333333332</v>
      </c>
    </row>
    <row r="84" spans="1:8" ht="15.75" customHeight="1" x14ac:dyDescent="0.2">
      <c r="A84" s="121"/>
      <c r="B84" s="38"/>
      <c r="C84" s="59" t="s">
        <v>68</v>
      </c>
      <c r="D84" s="50" t="s">
        <v>123</v>
      </c>
      <c r="E84" s="162">
        <v>0</v>
      </c>
      <c r="F84" s="163">
        <v>185.6</v>
      </c>
      <c r="G84" s="127">
        <v>0</v>
      </c>
    </row>
    <row r="85" spans="1:8" x14ac:dyDescent="0.2">
      <c r="A85" s="121"/>
      <c r="B85" s="38"/>
      <c r="C85" s="59" t="s">
        <v>75</v>
      </c>
      <c r="D85" s="24" t="s">
        <v>84</v>
      </c>
      <c r="E85" s="162">
        <v>1200</v>
      </c>
      <c r="F85" s="163">
        <v>1095.48</v>
      </c>
      <c r="G85" s="127">
        <f>F85/E85</f>
        <v>0.91290000000000004</v>
      </c>
    </row>
    <row r="86" spans="1:8" x14ac:dyDescent="0.2">
      <c r="A86" s="121"/>
      <c r="B86" s="38">
        <v>75619</v>
      </c>
      <c r="C86" s="59"/>
      <c r="D86" s="15" t="s">
        <v>169</v>
      </c>
      <c r="E86" s="100">
        <f>E87</f>
        <v>0</v>
      </c>
      <c r="F86" s="100">
        <f>F87</f>
        <v>129</v>
      </c>
      <c r="G86" s="132">
        <v>0</v>
      </c>
    </row>
    <row r="87" spans="1:8" x14ac:dyDescent="0.2">
      <c r="A87" s="121"/>
      <c r="B87" s="38"/>
      <c r="C87" s="59" t="s">
        <v>63</v>
      </c>
      <c r="D87" s="17" t="s">
        <v>64</v>
      </c>
      <c r="E87" s="162">
        <v>0</v>
      </c>
      <c r="F87" s="163">
        <v>129</v>
      </c>
      <c r="G87" s="127">
        <v>0</v>
      </c>
    </row>
    <row r="88" spans="1:8" x14ac:dyDescent="0.2">
      <c r="A88" s="121"/>
      <c r="B88" s="38">
        <v>75621</v>
      </c>
      <c r="C88" s="44"/>
      <c r="D88" s="15" t="s">
        <v>98</v>
      </c>
      <c r="E88" s="100">
        <f>SUM(E89+E90)</f>
        <v>7599995</v>
      </c>
      <c r="F88" s="101">
        <f>+SUM(F89+F90)</f>
        <v>7719033.1799999997</v>
      </c>
      <c r="G88" s="132">
        <f t="shared" si="2"/>
        <v>1.0156629287256109</v>
      </c>
    </row>
    <row r="89" spans="1:8" ht="14.25" customHeight="1" x14ac:dyDescent="0.2">
      <c r="A89" s="121"/>
      <c r="B89" s="38"/>
      <c r="C89" s="59" t="s">
        <v>99</v>
      </c>
      <c r="D89" s="24" t="s">
        <v>100</v>
      </c>
      <c r="E89" s="162">
        <v>7449995</v>
      </c>
      <c r="F89" s="163">
        <v>7576496</v>
      </c>
      <c r="G89" s="127">
        <f t="shared" si="2"/>
        <v>1.0169800113959808</v>
      </c>
    </row>
    <row r="90" spans="1:8" ht="19.5" customHeight="1" thickBot="1" x14ac:dyDescent="0.25">
      <c r="A90" s="143"/>
      <c r="B90" s="111"/>
      <c r="C90" s="112" t="s">
        <v>101</v>
      </c>
      <c r="D90" s="113" t="s">
        <v>102</v>
      </c>
      <c r="E90" s="186">
        <v>150000</v>
      </c>
      <c r="F90" s="186">
        <v>142537.18</v>
      </c>
      <c r="G90" s="177">
        <f t="shared" si="2"/>
        <v>0.95024786666666661</v>
      </c>
    </row>
    <row r="91" spans="1:8" ht="18" customHeight="1" thickTop="1" thickBot="1" x14ac:dyDescent="0.25">
      <c r="A91" s="224">
        <v>758</v>
      </c>
      <c r="B91" s="225"/>
      <c r="C91" s="226"/>
      <c r="D91" s="227" t="s">
        <v>32</v>
      </c>
      <c r="E91" s="228">
        <f>SUM(E92+E94)</f>
        <v>3268583</v>
      </c>
      <c r="F91" s="229">
        <f>SUM(F92+F94)</f>
        <v>3266851.13</v>
      </c>
      <c r="G91" s="230">
        <f t="shared" si="2"/>
        <v>0.99947014654362454</v>
      </c>
      <c r="H91" s="7"/>
    </row>
    <row r="92" spans="1:8" ht="26.25" thickTop="1" x14ac:dyDescent="0.2">
      <c r="A92" s="144"/>
      <c r="B92" s="102">
        <v>75801</v>
      </c>
      <c r="C92" s="103"/>
      <c r="D92" s="104" t="s">
        <v>103</v>
      </c>
      <c r="E92" s="167">
        <f>E93</f>
        <v>1939582</v>
      </c>
      <c r="F92" s="168">
        <f>F93</f>
        <v>1939582</v>
      </c>
      <c r="G92" s="145">
        <f t="shared" si="2"/>
        <v>1</v>
      </c>
    </row>
    <row r="93" spans="1:8" x14ac:dyDescent="0.2">
      <c r="A93" s="121"/>
      <c r="B93" s="33"/>
      <c r="C93" s="25">
        <v>2920</v>
      </c>
      <c r="D93" s="17" t="s">
        <v>104</v>
      </c>
      <c r="E93" s="129">
        <v>1939582</v>
      </c>
      <c r="F93" s="166">
        <v>1939582</v>
      </c>
      <c r="G93" s="127">
        <f t="shared" si="2"/>
        <v>1</v>
      </c>
    </row>
    <row r="94" spans="1:8" x14ac:dyDescent="0.2">
      <c r="A94" s="121"/>
      <c r="B94" s="33">
        <v>75814</v>
      </c>
      <c r="C94" s="28"/>
      <c r="D94" s="15" t="s">
        <v>105</v>
      </c>
      <c r="E94" s="130">
        <f>E96+E95</f>
        <v>1329001</v>
      </c>
      <c r="F94" s="130">
        <f>F96+F95</f>
        <v>1327269.1299999999</v>
      </c>
      <c r="G94" s="132">
        <f t="shared" si="2"/>
        <v>0.99869686328302232</v>
      </c>
    </row>
    <row r="95" spans="1:8" x14ac:dyDescent="0.2">
      <c r="A95" s="121"/>
      <c r="B95" s="33"/>
      <c r="C95" s="59" t="s">
        <v>63</v>
      </c>
      <c r="D95" s="17" t="s">
        <v>64</v>
      </c>
      <c r="E95" s="129">
        <v>860000</v>
      </c>
      <c r="F95" s="166">
        <v>858269</v>
      </c>
      <c r="G95" s="127">
        <f t="shared" si="2"/>
        <v>0.99798720930232554</v>
      </c>
    </row>
    <row r="96" spans="1:8" ht="13.5" thickBot="1" x14ac:dyDescent="0.25">
      <c r="A96" s="121"/>
      <c r="B96" s="33"/>
      <c r="C96" s="25" t="s">
        <v>133</v>
      </c>
      <c r="D96" s="17" t="s">
        <v>134</v>
      </c>
      <c r="E96" s="129">
        <v>469001</v>
      </c>
      <c r="F96" s="166">
        <v>469000.13</v>
      </c>
      <c r="G96" s="127">
        <f>F96/E96</f>
        <v>0.99999814499329431</v>
      </c>
    </row>
    <row r="97" spans="1:8" ht="13.5" thickBot="1" x14ac:dyDescent="0.25">
      <c r="A97" s="206" t="s">
        <v>33</v>
      </c>
      <c r="B97" s="215"/>
      <c r="C97" s="208"/>
      <c r="D97" s="209" t="s">
        <v>34</v>
      </c>
      <c r="E97" s="210">
        <f>SUM(E98+E104+E112+E110)</f>
        <v>597866.53999999992</v>
      </c>
      <c r="F97" s="210">
        <f>SUM(F98+F104+F112+F110)</f>
        <v>584815.19999999995</v>
      </c>
      <c r="G97" s="211">
        <f>F97/E97</f>
        <v>0.97817014479519127</v>
      </c>
      <c r="H97" s="7"/>
    </row>
    <row r="98" spans="1:8" x14ac:dyDescent="0.2">
      <c r="A98" s="114"/>
      <c r="B98" s="36" t="s">
        <v>35</v>
      </c>
      <c r="C98" s="19"/>
      <c r="D98" s="20" t="s">
        <v>36</v>
      </c>
      <c r="E98" s="100">
        <f>SUM(E99:E103)</f>
        <v>34353.96</v>
      </c>
      <c r="F98" s="100">
        <f>SUM(F99:F103)</f>
        <v>37040.660000000003</v>
      </c>
      <c r="G98" s="126">
        <f>F98/E98</f>
        <v>1.0782064134673268</v>
      </c>
    </row>
    <row r="99" spans="1:8" x14ac:dyDescent="0.2">
      <c r="A99" s="114"/>
      <c r="B99" s="36"/>
      <c r="C99" s="84" t="s">
        <v>68</v>
      </c>
      <c r="D99" s="50" t="s">
        <v>123</v>
      </c>
      <c r="E99" s="162">
        <v>47</v>
      </c>
      <c r="F99" s="163">
        <v>117</v>
      </c>
      <c r="G99" s="176">
        <f>F99/E99</f>
        <v>2.4893617021276597</v>
      </c>
    </row>
    <row r="100" spans="1:8" ht="38.25" x14ac:dyDescent="0.2">
      <c r="A100" s="114"/>
      <c r="B100" s="36"/>
      <c r="C100" s="84" t="s">
        <v>56</v>
      </c>
      <c r="D100" s="17" t="s">
        <v>125</v>
      </c>
      <c r="E100" s="162">
        <v>5979</v>
      </c>
      <c r="F100" s="163">
        <v>8625</v>
      </c>
      <c r="G100" s="127">
        <f>F100/E100</f>
        <v>1.442548921224285</v>
      </c>
    </row>
    <row r="101" spans="1:8" x14ac:dyDescent="0.2">
      <c r="A101" s="115"/>
      <c r="B101" s="31"/>
      <c r="C101" s="40" t="s">
        <v>62</v>
      </c>
      <c r="D101" s="17" t="s">
        <v>15</v>
      </c>
      <c r="E101" s="129">
        <v>3</v>
      </c>
      <c r="F101" s="166">
        <v>3.29</v>
      </c>
      <c r="G101" s="127">
        <f t="shared" ref="G101:G102" si="4">F101/E101</f>
        <v>1.0966666666666667</v>
      </c>
    </row>
    <row r="102" spans="1:8" x14ac:dyDescent="0.2">
      <c r="A102" s="115"/>
      <c r="B102" s="31"/>
      <c r="C102" s="40" t="s">
        <v>145</v>
      </c>
      <c r="D102" s="157" t="s">
        <v>170</v>
      </c>
      <c r="E102" s="129">
        <v>14306</v>
      </c>
      <c r="F102" s="166">
        <v>14306</v>
      </c>
      <c r="G102" s="127">
        <f t="shared" si="4"/>
        <v>1</v>
      </c>
    </row>
    <row r="103" spans="1:8" ht="38.25" x14ac:dyDescent="0.2">
      <c r="A103" s="115"/>
      <c r="B103" s="31"/>
      <c r="C103" s="40" t="s">
        <v>65</v>
      </c>
      <c r="D103" s="21" t="s">
        <v>124</v>
      </c>
      <c r="E103" s="129">
        <v>14018.96</v>
      </c>
      <c r="F103" s="166">
        <v>13989.37</v>
      </c>
      <c r="G103" s="127">
        <f t="shared" ref="G103:G109" si="5">F103/E103</f>
        <v>0.99788928707978353</v>
      </c>
    </row>
    <row r="104" spans="1:8" x14ac:dyDescent="0.2">
      <c r="A104" s="146"/>
      <c r="B104" s="33">
        <v>80104</v>
      </c>
      <c r="C104" s="45"/>
      <c r="D104" s="137" t="s">
        <v>37</v>
      </c>
      <c r="E104" s="130">
        <f>SUM(E105:E109)</f>
        <v>531431</v>
      </c>
      <c r="F104" s="130">
        <f>SUM(F105:F109)</f>
        <v>514148.8</v>
      </c>
      <c r="G104" s="132">
        <f t="shared" si="5"/>
        <v>0.96747987979624817</v>
      </c>
    </row>
    <row r="105" spans="1:8" x14ac:dyDescent="0.2">
      <c r="A105" s="146"/>
      <c r="B105" s="33"/>
      <c r="C105" s="25" t="s">
        <v>171</v>
      </c>
      <c r="D105" s="157" t="s">
        <v>173</v>
      </c>
      <c r="E105" s="129">
        <v>41000</v>
      </c>
      <c r="F105" s="166">
        <v>37537.32</v>
      </c>
      <c r="G105" s="127">
        <f t="shared" si="5"/>
        <v>0.91554439024390244</v>
      </c>
    </row>
    <row r="106" spans="1:8" ht="25.5" x14ac:dyDescent="0.2">
      <c r="A106" s="121"/>
      <c r="B106" s="35"/>
      <c r="C106" s="25" t="s">
        <v>172</v>
      </c>
      <c r="D106" s="159" t="s">
        <v>174</v>
      </c>
      <c r="E106" s="129">
        <v>107000</v>
      </c>
      <c r="F106" s="166">
        <v>99457.59</v>
      </c>
      <c r="G106" s="127">
        <f t="shared" si="5"/>
        <v>0.92951018691588783</v>
      </c>
    </row>
    <row r="107" spans="1:8" x14ac:dyDescent="0.2">
      <c r="A107" s="121"/>
      <c r="B107" s="35"/>
      <c r="C107" s="25" t="s">
        <v>62</v>
      </c>
      <c r="D107" s="157" t="s">
        <v>15</v>
      </c>
      <c r="E107" s="129">
        <v>30</v>
      </c>
      <c r="F107" s="166">
        <v>141.56</v>
      </c>
      <c r="G107" s="127">
        <f t="shared" si="5"/>
        <v>4.7186666666666666</v>
      </c>
    </row>
    <row r="108" spans="1:8" x14ac:dyDescent="0.2">
      <c r="A108" s="121"/>
      <c r="B108" s="35"/>
      <c r="C108" s="40" t="s">
        <v>63</v>
      </c>
      <c r="D108" s="157" t="s">
        <v>64</v>
      </c>
      <c r="E108" s="129">
        <v>186800</v>
      </c>
      <c r="F108" s="166">
        <v>180411.33</v>
      </c>
      <c r="G108" s="127">
        <f t="shared" si="5"/>
        <v>0.96579941113490353</v>
      </c>
    </row>
    <row r="109" spans="1:8" ht="25.5" x14ac:dyDescent="0.2">
      <c r="A109" s="121"/>
      <c r="B109" s="35"/>
      <c r="C109" s="25" t="s">
        <v>107</v>
      </c>
      <c r="D109" s="17" t="s">
        <v>106</v>
      </c>
      <c r="E109" s="129">
        <v>196601</v>
      </c>
      <c r="F109" s="166">
        <v>196601</v>
      </c>
      <c r="G109" s="127">
        <f t="shared" si="5"/>
        <v>1</v>
      </c>
    </row>
    <row r="110" spans="1:8" x14ac:dyDescent="0.2">
      <c r="A110" s="121"/>
      <c r="B110" s="33">
        <v>80106</v>
      </c>
      <c r="C110" s="25"/>
      <c r="D110" s="15" t="s">
        <v>175</v>
      </c>
      <c r="E110" s="130">
        <f>E111</f>
        <v>11788</v>
      </c>
      <c r="F110" s="130">
        <f>F111</f>
        <v>13230.99</v>
      </c>
      <c r="G110" s="132">
        <f t="shared" ref="G110:G111" si="6">F110/E110</f>
        <v>1.1224117746861215</v>
      </c>
    </row>
    <row r="111" spans="1:8" x14ac:dyDescent="0.2">
      <c r="A111" s="121"/>
      <c r="B111" s="35"/>
      <c r="C111" s="25" t="s">
        <v>63</v>
      </c>
      <c r="D111" s="157" t="s">
        <v>64</v>
      </c>
      <c r="E111" s="129">
        <v>11788</v>
      </c>
      <c r="F111" s="166">
        <v>13230.99</v>
      </c>
      <c r="G111" s="127">
        <f t="shared" si="6"/>
        <v>1.1224117746861215</v>
      </c>
    </row>
    <row r="112" spans="1:8" ht="13.5" customHeight="1" x14ac:dyDescent="0.2">
      <c r="A112" s="115"/>
      <c r="B112" s="13" t="s">
        <v>38</v>
      </c>
      <c r="C112" s="14"/>
      <c r="D112" s="15" t="s">
        <v>39</v>
      </c>
      <c r="E112" s="130">
        <f>SUM(E113:E117)</f>
        <v>20293.580000000002</v>
      </c>
      <c r="F112" s="130">
        <f>SUM(F113:F117)</f>
        <v>20394.75</v>
      </c>
      <c r="G112" s="132">
        <f>F112/E112</f>
        <v>1.0049853204806642</v>
      </c>
    </row>
    <row r="113" spans="1:8" ht="13.5" customHeight="1" x14ac:dyDescent="0.2">
      <c r="A113" s="115"/>
      <c r="B113" s="39"/>
      <c r="C113" s="40" t="s">
        <v>68</v>
      </c>
      <c r="D113" s="21" t="s">
        <v>69</v>
      </c>
      <c r="E113" s="172">
        <v>0</v>
      </c>
      <c r="F113" s="173">
        <v>116</v>
      </c>
      <c r="G113" s="127">
        <v>0</v>
      </c>
    </row>
    <row r="114" spans="1:8" ht="39.75" customHeight="1" x14ac:dyDescent="0.2">
      <c r="A114" s="115"/>
      <c r="B114" s="32"/>
      <c r="C114" s="40" t="s">
        <v>56</v>
      </c>
      <c r="D114" s="17" t="s">
        <v>125</v>
      </c>
      <c r="E114" s="172">
        <v>0</v>
      </c>
      <c r="F114" s="173">
        <v>80</v>
      </c>
      <c r="G114" s="127">
        <v>0</v>
      </c>
    </row>
    <row r="115" spans="1:8" ht="13.5" customHeight="1" x14ac:dyDescent="0.2">
      <c r="A115" s="115"/>
      <c r="B115" s="32"/>
      <c r="C115" s="43" t="s">
        <v>62</v>
      </c>
      <c r="D115" s="21" t="s">
        <v>15</v>
      </c>
      <c r="E115" s="172">
        <v>0</v>
      </c>
      <c r="F115" s="173">
        <v>268.64999999999998</v>
      </c>
      <c r="G115" s="127">
        <v>0</v>
      </c>
    </row>
    <row r="116" spans="1:8" ht="13.5" customHeight="1" x14ac:dyDescent="0.2">
      <c r="A116" s="115"/>
      <c r="B116" s="32"/>
      <c r="C116" s="43" t="s">
        <v>63</v>
      </c>
      <c r="D116" s="157" t="s">
        <v>64</v>
      </c>
      <c r="E116" s="172">
        <v>4944.08</v>
      </c>
      <c r="F116" s="173">
        <v>4879.53</v>
      </c>
      <c r="G116" s="127">
        <f>F116/E116</f>
        <v>0.98694398148897267</v>
      </c>
    </row>
    <row r="117" spans="1:8" ht="39" thickBot="1" x14ac:dyDescent="0.25">
      <c r="A117" s="108"/>
      <c r="B117" s="39"/>
      <c r="C117" s="43" t="s">
        <v>65</v>
      </c>
      <c r="D117" s="21" t="s">
        <v>124</v>
      </c>
      <c r="E117" s="172">
        <v>15349.5</v>
      </c>
      <c r="F117" s="172">
        <v>15050.57</v>
      </c>
      <c r="G117" s="223">
        <f>F117/E117</f>
        <v>0.98052509853741165</v>
      </c>
    </row>
    <row r="118" spans="1:8" ht="13.5" thickBot="1" x14ac:dyDescent="0.25">
      <c r="A118" s="231">
        <v>851</v>
      </c>
      <c r="B118" s="232"/>
      <c r="C118" s="233"/>
      <c r="D118" s="234" t="s">
        <v>176</v>
      </c>
      <c r="E118" s="235">
        <f>E119</f>
        <v>4200</v>
      </c>
      <c r="F118" s="235">
        <f>F119</f>
        <v>4163.2</v>
      </c>
      <c r="G118" s="236">
        <f>F118/E118</f>
        <v>0.99123809523809514</v>
      </c>
      <c r="H118" s="7"/>
    </row>
    <row r="119" spans="1:8" ht="13.5" thickBot="1" x14ac:dyDescent="0.25">
      <c r="A119" s="47"/>
      <c r="B119" s="47">
        <v>85154</v>
      </c>
      <c r="C119" s="84"/>
      <c r="D119" s="20" t="s">
        <v>177</v>
      </c>
      <c r="E119" s="100">
        <f>E120</f>
        <v>4200</v>
      </c>
      <c r="F119" s="100">
        <f>F120</f>
        <v>4163.2</v>
      </c>
      <c r="G119" s="236">
        <f>F119/E119</f>
        <v>0.99123809523809514</v>
      </c>
    </row>
    <row r="120" spans="1:8" ht="51.75" thickBot="1" x14ac:dyDescent="0.25">
      <c r="A120" s="108"/>
      <c r="B120" s="39"/>
      <c r="C120" s="25" t="s">
        <v>191</v>
      </c>
      <c r="D120" s="17" t="s">
        <v>192</v>
      </c>
      <c r="E120" s="172">
        <v>4200</v>
      </c>
      <c r="F120" s="172">
        <v>4163.2</v>
      </c>
      <c r="G120" s="223">
        <f>F120/E120</f>
        <v>0.99123809523809514</v>
      </c>
    </row>
    <row r="121" spans="1:8" s="1" customFormat="1" ht="18.75" customHeight="1" thickBot="1" x14ac:dyDescent="0.3">
      <c r="A121" s="206" t="s">
        <v>40</v>
      </c>
      <c r="B121" s="215"/>
      <c r="C121" s="214"/>
      <c r="D121" s="209" t="s">
        <v>41</v>
      </c>
      <c r="E121" s="210">
        <f>SUM(E126+E130+E133+E135+E137+E139+E143+E145+E124+E122)</f>
        <v>3614856</v>
      </c>
      <c r="F121" s="210">
        <f>SUM(F126+F130+F133+F135+F137+F139+F143+F145+F124+F122)</f>
        <v>3611537.73</v>
      </c>
      <c r="G121" s="211">
        <f t="shared" ref="G121:G139" si="7">F121/E121</f>
        <v>0.99908204642176612</v>
      </c>
      <c r="H121" s="12"/>
    </row>
    <row r="122" spans="1:8" s="1" customFormat="1" ht="18.75" customHeight="1" x14ac:dyDescent="0.25">
      <c r="A122" s="255"/>
      <c r="B122" s="260">
        <v>85206</v>
      </c>
      <c r="C122" s="261"/>
      <c r="D122" s="256" t="s">
        <v>193</v>
      </c>
      <c r="E122" s="257">
        <f>E123</f>
        <v>4500</v>
      </c>
      <c r="F122" s="257">
        <f>F123</f>
        <v>4500</v>
      </c>
      <c r="G122" s="258">
        <f>F122/E122</f>
        <v>1</v>
      </c>
    </row>
    <row r="123" spans="1:8" s="1" customFormat="1" ht="25.5" x14ac:dyDescent="0.25">
      <c r="A123" s="150"/>
      <c r="B123" s="134"/>
      <c r="C123" s="254" t="s">
        <v>107</v>
      </c>
      <c r="D123" s="17" t="s">
        <v>106</v>
      </c>
      <c r="E123" s="262">
        <v>4500</v>
      </c>
      <c r="F123" s="262">
        <v>4500</v>
      </c>
      <c r="G123" s="263">
        <f>F123/E123</f>
        <v>1</v>
      </c>
    </row>
    <row r="124" spans="1:8" s="1" customFormat="1" ht="18.75" customHeight="1" x14ac:dyDescent="0.25">
      <c r="A124" s="149"/>
      <c r="B124" s="47">
        <v>85211</v>
      </c>
      <c r="C124" s="46"/>
      <c r="D124" s="20" t="s">
        <v>179</v>
      </c>
      <c r="E124" s="100">
        <f>E125</f>
        <v>1705000</v>
      </c>
      <c r="F124" s="100">
        <f>F125</f>
        <v>1703244.6</v>
      </c>
      <c r="G124" s="259">
        <f t="shared" si="7"/>
        <v>0.99897043988269796</v>
      </c>
    </row>
    <row r="125" spans="1:8" s="1" customFormat="1" ht="51" x14ac:dyDescent="0.25">
      <c r="A125" s="115"/>
      <c r="B125" s="13"/>
      <c r="C125" s="40" t="s">
        <v>178</v>
      </c>
      <c r="D125" s="17" t="s">
        <v>180</v>
      </c>
      <c r="E125" s="129">
        <v>1705000</v>
      </c>
      <c r="F125" s="129">
        <v>1703244.6</v>
      </c>
      <c r="G125" s="127">
        <f t="shared" si="7"/>
        <v>0.99897043988269796</v>
      </c>
    </row>
    <row r="126" spans="1:8" s="1" customFormat="1" ht="27.75" customHeight="1" x14ac:dyDescent="0.25">
      <c r="A126" s="121"/>
      <c r="B126" s="48">
        <v>85212</v>
      </c>
      <c r="C126" s="28"/>
      <c r="D126" s="158" t="s">
        <v>127</v>
      </c>
      <c r="E126" s="130">
        <f>SUM(E128+E129+E127)</f>
        <v>1244278</v>
      </c>
      <c r="F126" s="130">
        <f>SUM(F128+F129+F127)</f>
        <v>1240977.75</v>
      </c>
      <c r="G126" s="126">
        <f t="shared" si="7"/>
        <v>0.99734765864220054</v>
      </c>
    </row>
    <row r="127" spans="1:8" s="1" customFormat="1" ht="27.75" customHeight="1" x14ac:dyDescent="0.25">
      <c r="A127" s="121"/>
      <c r="B127" s="33"/>
      <c r="C127" s="43" t="s">
        <v>63</v>
      </c>
      <c r="D127" s="157" t="s">
        <v>64</v>
      </c>
      <c r="E127" s="129">
        <v>0</v>
      </c>
      <c r="F127" s="166">
        <v>3000</v>
      </c>
      <c r="G127" s="176">
        <v>0</v>
      </c>
    </row>
    <row r="128" spans="1:8" s="1" customFormat="1" ht="38.25" x14ac:dyDescent="0.25">
      <c r="A128" s="121"/>
      <c r="B128" s="35"/>
      <c r="C128" s="40" t="s">
        <v>65</v>
      </c>
      <c r="D128" s="17" t="s">
        <v>124</v>
      </c>
      <c r="E128" s="129">
        <v>1233578</v>
      </c>
      <c r="F128" s="166">
        <v>1230991.79</v>
      </c>
      <c r="G128" s="127">
        <f t="shared" si="7"/>
        <v>0.99790348887545011</v>
      </c>
    </row>
    <row r="129" spans="1:7" s="1" customFormat="1" ht="25.5" x14ac:dyDescent="0.25">
      <c r="A129" s="121"/>
      <c r="B129" s="35"/>
      <c r="C129" s="40" t="s">
        <v>66</v>
      </c>
      <c r="D129" s="159" t="s">
        <v>67</v>
      </c>
      <c r="E129" s="129">
        <v>10700</v>
      </c>
      <c r="F129" s="166">
        <v>6985.96</v>
      </c>
      <c r="G129" s="127">
        <f t="shared" si="7"/>
        <v>0.65289345794392528</v>
      </c>
    </row>
    <row r="130" spans="1:7" s="1" customFormat="1" ht="51" x14ac:dyDescent="0.25">
      <c r="A130" s="121"/>
      <c r="B130" s="33">
        <v>85213</v>
      </c>
      <c r="C130" s="14"/>
      <c r="D130" s="15" t="s">
        <v>128</v>
      </c>
      <c r="E130" s="130">
        <f>E131+E132</f>
        <v>42360</v>
      </c>
      <c r="F130" s="131">
        <f>F131+F132</f>
        <v>42089.979999999996</v>
      </c>
      <c r="G130" s="132">
        <f t="shared" si="7"/>
        <v>0.99362559017941443</v>
      </c>
    </row>
    <row r="131" spans="1:7" s="1" customFormat="1" ht="38.25" x14ac:dyDescent="0.25">
      <c r="A131" s="121"/>
      <c r="B131" s="35"/>
      <c r="C131" s="16">
        <v>2010</v>
      </c>
      <c r="D131" s="17" t="s">
        <v>124</v>
      </c>
      <c r="E131" s="129">
        <v>18660</v>
      </c>
      <c r="F131" s="166">
        <v>18660</v>
      </c>
      <c r="G131" s="127">
        <f t="shared" si="7"/>
        <v>1</v>
      </c>
    </row>
    <row r="132" spans="1:7" s="1" customFormat="1" ht="25.5" x14ac:dyDescent="0.25">
      <c r="A132" s="121"/>
      <c r="B132" s="35"/>
      <c r="C132" s="16">
        <v>2030</v>
      </c>
      <c r="D132" s="17" t="s">
        <v>106</v>
      </c>
      <c r="E132" s="129">
        <v>23700</v>
      </c>
      <c r="F132" s="166">
        <v>23429.98</v>
      </c>
      <c r="G132" s="127">
        <f t="shared" si="7"/>
        <v>0.9886067510548523</v>
      </c>
    </row>
    <row r="133" spans="1:7" s="1" customFormat="1" ht="25.5" x14ac:dyDescent="0.25">
      <c r="A133" s="115"/>
      <c r="B133" s="31" t="s">
        <v>42</v>
      </c>
      <c r="C133" s="14"/>
      <c r="D133" s="15" t="s">
        <v>53</v>
      </c>
      <c r="E133" s="130">
        <f>SUM(E134)</f>
        <v>139000</v>
      </c>
      <c r="F133" s="131">
        <f>SUM(F134)</f>
        <v>138663.03</v>
      </c>
      <c r="G133" s="132">
        <f t="shared" si="7"/>
        <v>0.99757575539568344</v>
      </c>
    </row>
    <row r="134" spans="1:7" s="1" customFormat="1" ht="25.5" x14ac:dyDescent="0.25">
      <c r="A134" s="115"/>
      <c r="B134" s="34"/>
      <c r="C134" s="40" t="s">
        <v>107</v>
      </c>
      <c r="D134" s="17" t="s">
        <v>106</v>
      </c>
      <c r="E134" s="129">
        <v>139000</v>
      </c>
      <c r="F134" s="166">
        <v>138663.03</v>
      </c>
      <c r="G134" s="127">
        <f t="shared" si="7"/>
        <v>0.99757575539568344</v>
      </c>
    </row>
    <row r="135" spans="1:7" s="1" customFormat="1" ht="15.75" x14ac:dyDescent="0.25">
      <c r="A135" s="115"/>
      <c r="B135" s="31">
        <v>85215</v>
      </c>
      <c r="C135" s="42"/>
      <c r="D135" s="15" t="s">
        <v>144</v>
      </c>
      <c r="E135" s="130">
        <f>E136</f>
        <v>8053</v>
      </c>
      <c r="F135" s="131">
        <f>F136</f>
        <v>7432.18</v>
      </c>
      <c r="G135" s="132">
        <f t="shared" si="7"/>
        <v>0.92290823295666213</v>
      </c>
    </row>
    <row r="136" spans="1:7" s="1" customFormat="1" ht="46.5" customHeight="1" x14ac:dyDescent="0.25">
      <c r="A136" s="115"/>
      <c r="B136" s="34"/>
      <c r="C136" s="40" t="s">
        <v>65</v>
      </c>
      <c r="D136" s="17" t="s">
        <v>124</v>
      </c>
      <c r="E136" s="129">
        <v>8053</v>
      </c>
      <c r="F136" s="166">
        <v>7432.18</v>
      </c>
      <c r="G136" s="127">
        <f t="shared" si="7"/>
        <v>0.92290823295666213</v>
      </c>
    </row>
    <row r="137" spans="1:7" s="83" customFormat="1" ht="15.75" x14ac:dyDescent="0.25">
      <c r="A137" s="115"/>
      <c r="B137" s="31">
        <v>85216</v>
      </c>
      <c r="C137" s="42"/>
      <c r="D137" s="15" t="s">
        <v>131</v>
      </c>
      <c r="E137" s="130">
        <f>E138</f>
        <v>271949</v>
      </c>
      <c r="F137" s="131">
        <f>F138</f>
        <v>268978.73</v>
      </c>
      <c r="G137" s="132">
        <f t="shared" si="7"/>
        <v>0.98907784180122005</v>
      </c>
    </row>
    <row r="138" spans="1:7" s="1" customFormat="1" ht="25.5" x14ac:dyDescent="0.25">
      <c r="A138" s="115"/>
      <c r="B138" s="34"/>
      <c r="C138" s="40" t="s">
        <v>107</v>
      </c>
      <c r="D138" s="17" t="s">
        <v>106</v>
      </c>
      <c r="E138" s="129">
        <v>271949</v>
      </c>
      <c r="F138" s="166">
        <v>268978.73</v>
      </c>
      <c r="G138" s="127">
        <f t="shared" si="7"/>
        <v>0.98907784180122005</v>
      </c>
    </row>
    <row r="139" spans="1:7" s="1" customFormat="1" ht="15.75" x14ac:dyDescent="0.25">
      <c r="A139" s="115"/>
      <c r="B139" s="31" t="s">
        <v>43</v>
      </c>
      <c r="C139" s="42"/>
      <c r="D139" s="15" t="s">
        <v>44</v>
      </c>
      <c r="E139" s="130">
        <f>SUM(E140+E142+E141)</f>
        <v>110900</v>
      </c>
      <c r="F139" s="130">
        <f>SUM(F140+F142+F141)</f>
        <v>113207.56</v>
      </c>
      <c r="G139" s="132">
        <f t="shared" si="7"/>
        <v>1.0208075743913436</v>
      </c>
    </row>
    <row r="140" spans="1:7" s="1" customFormat="1" ht="15.75" x14ac:dyDescent="0.25">
      <c r="A140" s="115"/>
      <c r="B140" s="31"/>
      <c r="C140" s="40" t="s">
        <v>62</v>
      </c>
      <c r="D140" s="17" t="s">
        <v>15</v>
      </c>
      <c r="E140" s="129">
        <v>0</v>
      </c>
      <c r="F140" s="166">
        <v>14.47</v>
      </c>
      <c r="G140" s="127">
        <v>0</v>
      </c>
    </row>
    <row r="141" spans="1:7" s="1" customFormat="1" ht="15.75" x14ac:dyDescent="0.25">
      <c r="A141" s="115"/>
      <c r="B141" s="31"/>
      <c r="C141" s="43" t="s">
        <v>63</v>
      </c>
      <c r="D141" s="157" t="s">
        <v>64</v>
      </c>
      <c r="E141" s="129">
        <v>0</v>
      </c>
      <c r="F141" s="166">
        <v>2293.09</v>
      </c>
      <c r="G141" s="127">
        <v>0</v>
      </c>
    </row>
    <row r="142" spans="1:7" s="1" customFormat="1" ht="25.5" x14ac:dyDescent="0.25">
      <c r="A142" s="115"/>
      <c r="B142" s="34"/>
      <c r="C142" s="40" t="s">
        <v>107</v>
      </c>
      <c r="D142" s="17" t="s">
        <v>106</v>
      </c>
      <c r="E142" s="129">
        <v>110900</v>
      </c>
      <c r="F142" s="166">
        <v>110900</v>
      </c>
      <c r="G142" s="127">
        <f t="shared" ref="G142:G163" si="8">F142/E142</f>
        <v>1</v>
      </c>
    </row>
    <row r="143" spans="1:7" s="1" customFormat="1" ht="15.75" x14ac:dyDescent="0.25">
      <c r="A143" s="115"/>
      <c r="B143" s="31" t="s">
        <v>45</v>
      </c>
      <c r="C143" s="42"/>
      <c r="D143" s="15" t="s">
        <v>46</v>
      </c>
      <c r="E143" s="130">
        <f>E144</f>
        <v>14400</v>
      </c>
      <c r="F143" s="130">
        <f>F144</f>
        <v>5077.4399999999996</v>
      </c>
      <c r="G143" s="132">
        <f t="shared" si="8"/>
        <v>0.35259999999999997</v>
      </c>
    </row>
    <row r="144" spans="1:7" s="1" customFormat="1" ht="15.75" x14ac:dyDescent="0.25">
      <c r="A144" s="115"/>
      <c r="B144" s="31"/>
      <c r="C144" s="40" t="s">
        <v>60</v>
      </c>
      <c r="D144" s="17" t="s">
        <v>61</v>
      </c>
      <c r="E144" s="129">
        <v>14400</v>
      </c>
      <c r="F144" s="166">
        <v>5077.4399999999996</v>
      </c>
      <c r="G144" s="127">
        <f t="shared" si="8"/>
        <v>0.35259999999999997</v>
      </c>
    </row>
    <row r="145" spans="1:8" s="22" customFormat="1" x14ac:dyDescent="0.2">
      <c r="A145" s="122"/>
      <c r="B145" s="37">
        <v>85295</v>
      </c>
      <c r="C145" s="29"/>
      <c r="D145" s="160" t="s">
        <v>24</v>
      </c>
      <c r="E145" s="130">
        <f>SUM(E146:E149)</f>
        <v>74416</v>
      </c>
      <c r="F145" s="130">
        <f>SUM(F146:F149)</f>
        <v>87366.46</v>
      </c>
      <c r="G145" s="132">
        <f t="shared" si="8"/>
        <v>1.1740278972264031</v>
      </c>
    </row>
    <row r="146" spans="1:8" s="22" customFormat="1" ht="38.25" x14ac:dyDescent="0.2">
      <c r="A146" s="123"/>
      <c r="B146" s="93"/>
      <c r="C146" s="40" t="s">
        <v>65</v>
      </c>
      <c r="D146" s="17" t="s">
        <v>124</v>
      </c>
      <c r="E146" s="129">
        <v>116</v>
      </c>
      <c r="F146" s="129">
        <v>116</v>
      </c>
      <c r="G146" s="127">
        <f>F146/E146</f>
        <v>1</v>
      </c>
    </row>
    <row r="147" spans="1:8" s="22" customFormat="1" ht="38.25" x14ac:dyDescent="0.2">
      <c r="A147" s="123"/>
      <c r="B147" s="93"/>
      <c r="C147" s="40" t="s">
        <v>194</v>
      </c>
      <c r="D147" s="159" t="s">
        <v>195</v>
      </c>
      <c r="E147" s="129">
        <v>0</v>
      </c>
      <c r="F147" s="129">
        <v>13000</v>
      </c>
      <c r="G147" s="127">
        <v>0</v>
      </c>
    </row>
    <row r="148" spans="1:8" s="22" customFormat="1" ht="25.5" x14ac:dyDescent="0.2">
      <c r="A148" s="123"/>
      <c r="B148" s="93"/>
      <c r="C148" s="40" t="s">
        <v>107</v>
      </c>
      <c r="D148" s="17" t="s">
        <v>106</v>
      </c>
      <c r="E148" s="129">
        <v>74300</v>
      </c>
      <c r="F148" s="129">
        <v>74250</v>
      </c>
      <c r="G148" s="127">
        <f t="shared" si="8"/>
        <v>0.99932705248990583</v>
      </c>
    </row>
    <row r="149" spans="1:8" ht="26.25" thickBot="1" x14ac:dyDescent="0.25">
      <c r="A149" s="124"/>
      <c r="B149" s="125"/>
      <c r="C149" s="264" t="s">
        <v>66</v>
      </c>
      <c r="D149" s="159" t="s">
        <v>67</v>
      </c>
      <c r="E149" s="169">
        <v>0</v>
      </c>
      <c r="F149" s="170">
        <v>0.46</v>
      </c>
      <c r="G149" s="178">
        <v>0</v>
      </c>
    </row>
    <row r="150" spans="1:8" ht="13.5" thickBot="1" x14ac:dyDescent="0.25">
      <c r="A150" s="206" t="s">
        <v>47</v>
      </c>
      <c r="B150" s="215"/>
      <c r="C150" s="214"/>
      <c r="D150" s="209" t="s">
        <v>48</v>
      </c>
      <c r="E150" s="210">
        <f>SUM(E151+E153)</f>
        <v>58820</v>
      </c>
      <c r="F150" s="210">
        <f>SUM(F151+F153)</f>
        <v>55089.4</v>
      </c>
      <c r="G150" s="211">
        <f t="shared" si="8"/>
        <v>0.93657599455967355</v>
      </c>
      <c r="H150" s="7"/>
    </row>
    <row r="151" spans="1:8" ht="25.5" x14ac:dyDescent="0.2">
      <c r="A151" s="150"/>
      <c r="B151" s="134">
        <v>85412</v>
      </c>
      <c r="C151" s="254"/>
      <c r="D151" s="136" t="s">
        <v>149</v>
      </c>
      <c r="E151" s="180">
        <f>E152</f>
        <v>22590</v>
      </c>
      <c r="F151" s="180">
        <f>F152</f>
        <v>22590</v>
      </c>
      <c r="G151" s="126">
        <f t="shared" si="8"/>
        <v>1</v>
      </c>
    </row>
    <row r="152" spans="1:8" ht="15" customHeight="1" x14ac:dyDescent="0.2">
      <c r="A152" s="116"/>
      <c r="B152" s="18"/>
      <c r="C152" s="40" t="s">
        <v>145</v>
      </c>
      <c r="D152" s="17" t="s">
        <v>150</v>
      </c>
      <c r="E152" s="129">
        <v>22590</v>
      </c>
      <c r="F152" s="129">
        <v>22590</v>
      </c>
      <c r="G152" s="127">
        <f t="shared" si="8"/>
        <v>1</v>
      </c>
    </row>
    <row r="153" spans="1:8" x14ac:dyDescent="0.2">
      <c r="A153" s="114"/>
      <c r="B153" s="47" t="s">
        <v>49</v>
      </c>
      <c r="C153" s="46"/>
      <c r="D153" s="20" t="s">
        <v>50</v>
      </c>
      <c r="E153" s="100">
        <f>E154+E155</f>
        <v>36230</v>
      </c>
      <c r="F153" s="100">
        <f>F154+F155</f>
        <v>32499.4</v>
      </c>
      <c r="G153" s="126">
        <f t="shared" si="8"/>
        <v>0.89703008556444941</v>
      </c>
    </row>
    <row r="154" spans="1:8" ht="25.5" x14ac:dyDescent="0.2">
      <c r="A154" s="115"/>
      <c r="B154" s="13"/>
      <c r="C154" s="40" t="s">
        <v>107</v>
      </c>
      <c r="D154" s="17" t="s">
        <v>106</v>
      </c>
      <c r="E154" s="129">
        <v>35785</v>
      </c>
      <c r="F154" s="129">
        <v>32054.400000000001</v>
      </c>
      <c r="G154" s="127">
        <f t="shared" si="8"/>
        <v>0.8957496157607937</v>
      </c>
    </row>
    <row r="155" spans="1:8" ht="51.75" thickBot="1" x14ac:dyDescent="0.25">
      <c r="A155" s="149"/>
      <c r="B155" s="133"/>
      <c r="C155" s="204" t="s">
        <v>196</v>
      </c>
      <c r="D155" s="153" t="s">
        <v>197</v>
      </c>
      <c r="E155" s="164">
        <v>445</v>
      </c>
      <c r="F155" s="164">
        <v>445</v>
      </c>
      <c r="G155" s="205">
        <f>F155/E155</f>
        <v>1</v>
      </c>
    </row>
    <row r="156" spans="1:8" ht="13.5" thickBot="1" x14ac:dyDescent="0.25">
      <c r="A156" s="206" t="s">
        <v>51</v>
      </c>
      <c r="B156" s="215"/>
      <c r="C156" s="208"/>
      <c r="D156" s="209" t="s">
        <v>52</v>
      </c>
      <c r="E156" s="210">
        <f>SUM(E157+E168+E170+E172+E162+E164+E166)</f>
        <v>1007013</v>
      </c>
      <c r="F156" s="210">
        <f>SUM(F157+F168+F170+F172+F162+F164+F166)</f>
        <v>985604.77</v>
      </c>
      <c r="G156" s="211">
        <f t="shared" si="8"/>
        <v>0.97874086034639074</v>
      </c>
    </row>
    <row r="157" spans="1:8" x14ac:dyDescent="0.2">
      <c r="A157" s="150"/>
      <c r="B157" s="134">
        <v>90002</v>
      </c>
      <c r="C157" s="135"/>
      <c r="D157" s="136" t="s">
        <v>140</v>
      </c>
      <c r="E157" s="180">
        <f>SUM(E158:E161)</f>
        <v>935381</v>
      </c>
      <c r="F157" s="180">
        <f>SUM(F158:F161)</f>
        <v>910308.91999999993</v>
      </c>
      <c r="G157" s="181">
        <f t="shared" si="8"/>
        <v>0.97319586350374865</v>
      </c>
    </row>
    <row r="158" spans="1:8" ht="25.5" x14ac:dyDescent="0.2">
      <c r="A158" s="151"/>
      <c r="B158" s="95"/>
      <c r="C158" s="109" t="s">
        <v>96</v>
      </c>
      <c r="D158" s="98" t="s">
        <v>97</v>
      </c>
      <c r="E158" s="187">
        <v>930381</v>
      </c>
      <c r="F158" s="187">
        <v>905081.32</v>
      </c>
      <c r="G158" s="182">
        <f t="shared" si="8"/>
        <v>0.97280718329372584</v>
      </c>
    </row>
    <row r="159" spans="1:8" x14ac:dyDescent="0.2">
      <c r="A159" s="148"/>
      <c r="B159" s="96"/>
      <c r="C159" s="40" t="s">
        <v>68</v>
      </c>
      <c r="D159" s="97" t="s">
        <v>69</v>
      </c>
      <c r="E159" s="183">
        <v>2500</v>
      </c>
      <c r="F159" s="183">
        <v>2902.37</v>
      </c>
      <c r="G159" s="184">
        <f t="shared" si="8"/>
        <v>1.1609479999999999</v>
      </c>
    </row>
    <row r="160" spans="1:8" x14ac:dyDescent="0.2">
      <c r="A160" s="148"/>
      <c r="B160" s="96"/>
      <c r="C160" s="40" t="s">
        <v>75</v>
      </c>
      <c r="D160" s="24" t="s">
        <v>84</v>
      </c>
      <c r="E160" s="183">
        <v>500</v>
      </c>
      <c r="F160" s="183">
        <v>325.23</v>
      </c>
      <c r="G160" s="184">
        <f t="shared" si="8"/>
        <v>0.65046000000000004</v>
      </c>
    </row>
    <row r="161" spans="1:25" ht="51" x14ac:dyDescent="0.2">
      <c r="A161" s="148"/>
      <c r="B161" s="96"/>
      <c r="C161" s="40" t="s">
        <v>198</v>
      </c>
      <c r="D161" s="24" t="s">
        <v>182</v>
      </c>
      <c r="E161" s="183">
        <v>2000</v>
      </c>
      <c r="F161" s="183">
        <v>2000</v>
      </c>
      <c r="G161" s="184">
        <f t="shared" si="8"/>
        <v>1</v>
      </c>
    </row>
    <row r="162" spans="1:25" x14ac:dyDescent="0.2">
      <c r="A162" s="148"/>
      <c r="B162" s="96">
        <v>90003</v>
      </c>
      <c r="C162" s="40"/>
      <c r="D162" s="15" t="s">
        <v>181</v>
      </c>
      <c r="E162" s="179">
        <f>E163</f>
        <v>60000</v>
      </c>
      <c r="F162" s="179">
        <f>F163</f>
        <v>61501.02</v>
      </c>
      <c r="G162" s="184">
        <f t="shared" si="8"/>
        <v>1.0250169999999998</v>
      </c>
    </row>
    <row r="163" spans="1:25" x14ac:dyDescent="0.2">
      <c r="A163" s="148"/>
      <c r="B163" s="96"/>
      <c r="C163" s="40" t="s">
        <v>60</v>
      </c>
      <c r="D163" s="17" t="s">
        <v>61</v>
      </c>
      <c r="E163" s="183">
        <v>60000</v>
      </c>
      <c r="F163" s="183">
        <v>61501.02</v>
      </c>
      <c r="G163" s="184">
        <f t="shared" si="8"/>
        <v>1.0250169999999998</v>
      </c>
    </row>
    <row r="164" spans="1:25" x14ac:dyDescent="0.2">
      <c r="A164" s="148"/>
      <c r="B164" s="96">
        <v>90004</v>
      </c>
      <c r="C164" s="40"/>
      <c r="D164" s="15" t="s">
        <v>141</v>
      </c>
      <c r="E164" s="179">
        <f>E165</f>
        <v>0</v>
      </c>
      <c r="F164" s="179">
        <f>F165</f>
        <v>1280</v>
      </c>
      <c r="G164" s="185">
        <v>0</v>
      </c>
    </row>
    <row r="165" spans="1:25" x14ac:dyDescent="0.2">
      <c r="A165" s="148"/>
      <c r="B165" s="96"/>
      <c r="C165" s="43" t="s">
        <v>63</v>
      </c>
      <c r="D165" s="161" t="s">
        <v>64</v>
      </c>
      <c r="E165" s="183">
        <v>0</v>
      </c>
      <c r="F165" s="183">
        <v>1280</v>
      </c>
      <c r="G165" s="184">
        <v>0</v>
      </c>
    </row>
    <row r="166" spans="1:25" x14ac:dyDescent="0.2">
      <c r="A166" s="148"/>
      <c r="B166" s="96">
        <v>90015</v>
      </c>
      <c r="C166" s="40"/>
      <c r="D166" s="15" t="s">
        <v>199</v>
      </c>
      <c r="E166" s="179">
        <f>E167</f>
        <v>0</v>
      </c>
      <c r="F166" s="179">
        <f>F167</f>
        <v>3157.39</v>
      </c>
      <c r="G166" s="185">
        <v>0</v>
      </c>
    </row>
    <row r="167" spans="1:25" x14ac:dyDescent="0.2">
      <c r="A167" s="148"/>
      <c r="B167" s="96"/>
      <c r="C167" s="43" t="s">
        <v>63</v>
      </c>
      <c r="D167" s="161" t="s">
        <v>64</v>
      </c>
      <c r="E167" s="183">
        <v>0</v>
      </c>
      <c r="F167" s="183">
        <v>3157.39</v>
      </c>
      <c r="G167" s="184">
        <v>0</v>
      </c>
    </row>
    <row r="168" spans="1:25" ht="25.5" x14ac:dyDescent="0.2">
      <c r="A168" s="115"/>
      <c r="B168" s="13">
        <v>90019</v>
      </c>
      <c r="C168" s="14"/>
      <c r="D168" s="15" t="s">
        <v>132</v>
      </c>
      <c r="E168" s="130">
        <f>SUM(E169)</f>
        <v>8000</v>
      </c>
      <c r="F168" s="130">
        <f>SUM(F169)</f>
        <v>5539.5</v>
      </c>
      <c r="G168" s="132">
        <f t="shared" ref="G168:G169" si="9">F168/E168</f>
        <v>0.69243750000000004</v>
      </c>
      <c r="Y168" s="107"/>
    </row>
    <row r="169" spans="1:25" ht="20.25" customHeight="1" x14ac:dyDescent="0.2">
      <c r="A169" s="152"/>
      <c r="B169" s="80"/>
      <c r="C169" s="84" t="s">
        <v>68</v>
      </c>
      <c r="D169" s="51" t="s">
        <v>69</v>
      </c>
      <c r="E169" s="162">
        <v>8000</v>
      </c>
      <c r="F169" s="163">
        <v>5539.5</v>
      </c>
      <c r="G169" s="176">
        <f t="shared" si="9"/>
        <v>0.69243750000000004</v>
      </c>
    </row>
    <row r="170" spans="1:25" ht="20.25" customHeight="1" x14ac:dyDescent="0.2">
      <c r="A170" s="114"/>
      <c r="B170" s="36">
        <v>90020</v>
      </c>
      <c r="C170" s="46"/>
      <c r="D170" s="20" t="s">
        <v>154</v>
      </c>
      <c r="E170" s="100">
        <f>E171</f>
        <v>400</v>
      </c>
      <c r="F170" s="101">
        <f>F171</f>
        <v>586.42999999999995</v>
      </c>
      <c r="G170" s="126">
        <f>F170/E170</f>
        <v>1.4660749999999998</v>
      </c>
    </row>
    <row r="171" spans="1:25" ht="20.25" customHeight="1" x14ac:dyDescent="0.2">
      <c r="A171" s="152"/>
      <c r="B171" s="110"/>
      <c r="C171" s="84" t="s">
        <v>152</v>
      </c>
      <c r="D171" s="51" t="s">
        <v>153</v>
      </c>
      <c r="E171" s="162">
        <v>400</v>
      </c>
      <c r="F171" s="163">
        <v>586.42999999999995</v>
      </c>
      <c r="G171" s="176">
        <f>F171/E171</f>
        <v>1.4660749999999998</v>
      </c>
    </row>
    <row r="172" spans="1:25" x14ac:dyDescent="0.2">
      <c r="A172" s="116"/>
      <c r="B172" s="33">
        <v>90095</v>
      </c>
      <c r="C172" s="42"/>
      <c r="D172" s="15" t="s">
        <v>24</v>
      </c>
      <c r="E172" s="130">
        <f>SUM(E173:E173)</f>
        <v>3232</v>
      </c>
      <c r="F172" s="130">
        <f>SUM(F173:F173)</f>
        <v>3231.51</v>
      </c>
      <c r="G172" s="132">
        <f>F172/E172</f>
        <v>0.99984839108910895</v>
      </c>
    </row>
    <row r="173" spans="1:25" ht="18" customHeight="1" thickBot="1" x14ac:dyDescent="0.25">
      <c r="A173" s="39"/>
      <c r="B173" s="239"/>
      <c r="C173" s="43" t="s">
        <v>63</v>
      </c>
      <c r="D173" s="161" t="s">
        <v>64</v>
      </c>
      <c r="E173" s="172">
        <v>3232</v>
      </c>
      <c r="F173" s="172">
        <v>3231.51</v>
      </c>
      <c r="G173" s="223">
        <f>F173/E173</f>
        <v>0.99984839108910895</v>
      </c>
    </row>
    <row r="174" spans="1:25" ht="18" customHeight="1" thickBot="1" x14ac:dyDescent="0.25">
      <c r="A174" s="231">
        <v>921</v>
      </c>
      <c r="B174" s="240"/>
      <c r="C174" s="233"/>
      <c r="D174" s="241" t="s">
        <v>183</v>
      </c>
      <c r="E174" s="235">
        <f>E175+E177+E179</f>
        <v>1854</v>
      </c>
      <c r="F174" s="235">
        <f>F175+F177+F179</f>
        <v>3649.51</v>
      </c>
      <c r="G174" s="236">
        <f t="shared" ref="G174" si="10">F174/E174</f>
        <v>1.9684519956850055</v>
      </c>
    </row>
    <row r="175" spans="1:25" ht="18" customHeight="1" x14ac:dyDescent="0.2">
      <c r="A175" s="246"/>
      <c r="B175" s="247">
        <v>92106</v>
      </c>
      <c r="C175" s="248"/>
      <c r="D175" s="249" t="s">
        <v>184</v>
      </c>
      <c r="E175" s="128">
        <f>E176</f>
        <v>0</v>
      </c>
      <c r="F175" s="128">
        <f>F176</f>
        <v>23.02</v>
      </c>
      <c r="G175" s="250">
        <v>0</v>
      </c>
    </row>
    <row r="176" spans="1:25" ht="51" x14ac:dyDescent="0.2">
      <c r="A176" s="116"/>
      <c r="B176" s="48"/>
      <c r="C176" s="40" t="s">
        <v>191</v>
      </c>
      <c r="D176" s="17" t="s">
        <v>192</v>
      </c>
      <c r="E176" s="129">
        <v>0</v>
      </c>
      <c r="F176" s="129">
        <v>23.02</v>
      </c>
      <c r="G176" s="171">
        <v>0</v>
      </c>
    </row>
    <row r="177" spans="1:7" ht="18" customHeight="1" x14ac:dyDescent="0.2">
      <c r="A177" s="116"/>
      <c r="B177" s="48">
        <v>92116</v>
      </c>
      <c r="C177" s="40"/>
      <c r="D177" s="137" t="s">
        <v>185</v>
      </c>
      <c r="E177" s="130">
        <f>E178</f>
        <v>1854</v>
      </c>
      <c r="F177" s="130">
        <f>F178</f>
        <v>1854</v>
      </c>
      <c r="G177" s="132">
        <f>F177/E177</f>
        <v>1</v>
      </c>
    </row>
    <row r="178" spans="1:7" ht="38.25" x14ac:dyDescent="0.2">
      <c r="A178" s="238"/>
      <c r="B178" s="49"/>
      <c r="C178" s="204" t="s">
        <v>56</v>
      </c>
      <c r="D178" s="153" t="s">
        <v>125</v>
      </c>
      <c r="E178" s="164">
        <v>1854</v>
      </c>
      <c r="F178" s="165">
        <v>1854</v>
      </c>
      <c r="G178" s="127">
        <f>F178/E178</f>
        <v>1</v>
      </c>
    </row>
    <row r="179" spans="1:7" x14ac:dyDescent="0.2">
      <c r="A179" s="116"/>
      <c r="B179" s="48">
        <v>92195</v>
      </c>
      <c r="C179" s="40"/>
      <c r="D179" s="15" t="s">
        <v>24</v>
      </c>
      <c r="E179" s="130">
        <f>E180+E181</f>
        <v>0</v>
      </c>
      <c r="F179" s="130">
        <f>F180+F181</f>
        <v>1772.49</v>
      </c>
      <c r="G179" s="132">
        <v>0</v>
      </c>
    </row>
    <row r="180" spans="1:7" x14ac:dyDescent="0.2">
      <c r="A180" s="116"/>
      <c r="B180" s="48"/>
      <c r="C180" s="40" t="s">
        <v>63</v>
      </c>
      <c r="D180" s="157" t="s">
        <v>64</v>
      </c>
      <c r="E180" s="129">
        <v>0</v>
      </c>
      <c r="F180" s="129">
        <v>1722</v>
      </c>
      <c r="G180" s="127">
        <v>0</v>
      </c>
    </row>
    <row r="181" spans="1:7" ht="51.75" thickBot="1" x14ac:dyDescent="0.25">
      <c r="A181" s="238"/>
      <c r="B181" s="49"/>
      <c r="C181" s="43" t="s">
        <v>191</v>
      </c>
      <c r="D181" s="21" t="s">
        <v>192</v>
      </c>
      <c r="E181" s="164">
        <v>0</v>
      </c>
      <c r="F181" s="164">
        <v>50.49</v>
      </c>
      <c r="G181" s="205">
        <v>0</v>
      </c>
    </row>
    <row r="182" spans="1:7" ht="18" customHeight="1" thickBot="1" x14ac:dyDescent="0.25">
      <c r="A182" s="206">
        <v>926</v>
      </c>
      <c r="B182" s="242"/>
      <c r="C182" s="243"/>
      <c r="D182" s="244" t="s">
        <v>155</v>
      </c>
      <c r="E182" s="210">
        <f>E183+E188</f>
        <v>62314</v>
      </c>
      <c r="F182" s="210">
        <f>F183+F188</f>
        <v>67426.359999999986</v>
      </c>
      <c r="G182" s="245">
        <f>F182/E182</f>
        <v>1.0820419167442306</v>
      </c>
    </row>
    <row r="183" spans="1:7" ht="18" customHeight="1" x14ac:dyDescent="0.2">
      <c r="A183" s="152"/>
      <c r="B183" s="89">
        <v>92601</v>
      </c>
      <c r="C183" s="84"/>
      <c r="D183" s="138" t="s">
        <v>186</v>
      </c>
      <c r="E183" s="100">
        <f>SUM(E184:E187)</f>
        <v>59314</v>
      </c>
      <c r="F183" s="100">
        <f>SUM(F184:F187)</f>
        <v>64426.359999999993</v>
      </c>
      <c r="G183" s="126">
        <f>F183/E183</f>
        <v>1.0861914556428498</v>
      </c>
    </row>
    <row r="184" spans="1:7" ht="18" customHeight="1" x14ac:dyDescent="0.2">
      <c r="A184" s="116"/>
      <c r="B184" s="48"/>
      <c r="C184" s="84" t="s">
        <v>68</v>
      </c>
      <c r="D184" s="51" t="s">
        <v>69</v>
      </c>
      <c r="E184" s="164">
        <v>0</v>
      </c>
      <c r="F184" s="164">
        <v>11.6</v>
      </c>
      <c r="G184" s="127">
        <v>0</v>
      </c>
    </row>
    <row r="185" spans="1:7" ht="18" customHeight="1" x14ac:dyDescent="0.2">
      <c r="A185" s="116"/>
      <c r="B185" s="48"/>
      <c r="C185" s="204" t="s">
        <v>56</v>
      </c>
      <c r="D185" s="153" t="s">
        <v>125</v>
      </c>
      <c r="E185" s="129">
        <v>57000</v>
      </c>
      <c r="F185" s="129">
        <v>62096.74</v>
      </c>
      <c r="G185" s="176">
        <f>F185/E185</f>
        <v>1.0894164912280702</v>
      </c>
    </row>
    <row r="186" spans="1:7" ht="18" customHeight="1" x14ac:dyDescent="0.2">
      <c r="A186" s="118"/>
      <c r="B186" s="239"/>
      <c r="C186" s="43" t="s">
        <v>62</v>
      </c>
      <c r="D186" s="21" t="s">
        <v>15</v>
      </c>
      <c r="E186" s="129">
        <v>0</v>
      </c>
      <c r="F186" s="129">
        <v>4.53</v>
      </c>
      <c r="G186" s="127">
        <v>0</v>
      </c>
    </row>
    <row r="187" spans="1:7" x14ac:dyDescent="0.2">
      <c r="A187" s="116"/>
      <c r="B187" s="48"/>
      <c r="C187" s="40" t="s">
        <v>63</v>
      </c>
      <c r="D187" s="157" t="s">
        <v>64</v>
      </c>
      <c r="E187" s="203">
        <v>2314</v>
      </c>
      <c r="F187" s="203">
        <v>2313.4899999999998</v>
      </c>
      <c r="G187" s="265">
        <f>F187/E187</f>
        <v>0.99977960242005182</v>
      </c>
    </row>
    <row r="188" spans="1:7" x14ac:dyDescent="0.2">
      <c r="A188" s="18"/>
      <c r="B188" s="48">
        <v>92605</v>
      </c>
      <c r="C188" s="40"/>
      <c r="D188" s="137" t="s">
        <v>200</v>
      </c>
      <c r="E188" s="273">
        <f>E189</f>
        <v>3000</v>
      </c>
      <c r="F188" s="273">
        <f>F189</f>
        <v>3000</v>
      </c>
      <c r="G188" s="269">
        <f>F188/E188</f>
        <v>1</v>
      </c>
    </row>
    <row r="189" spans="1:7" x14ac:dyDescent="0.2">
      <c r="A189" s="18"/>
      <c r="B189" s="48"/>
      <c r="C189" s="40" t="s">
        <v>145</v>
      </c>
      <c r="D189" s="157" t="s">
        <v>150</v>
      </c>
      <c r="E189" s="203">
        <v>3000</v>
      </c>
      <c r="F189" s="203">
        <v>3000</v>
      </c>
      <c r="G189" s="268">
        <f>F189/E189</f>
        <v>1</v>
      </c>
    </row>
    <row r="190" spans="1:7" ht="24.75" customHeight="1" thickBot="1" x14ac:dyDescent="0.25">
      <c r="A190" s="281" t="s">
        <v>187</v>
      </c>
      <c r="B190" s="282"/>
      <c r="C190" s="282"/>
      <c r="D190" s="283"/>
      <c r="E190" s="266">
        <f>SUM(E10+E15+E18+E30+E33+E47+E50+E53+E58+E91+E97+E118+E121+E150+E156+E174+E182)</f>
        <v>24583437.699999999</v>
      </c>
      <c r="F190" s="266">
        <f>SUM(F10+F15+F18+F30+F33+F47+F50+F53+F58+F91+F97+F118+F121+F150+F156+F174+F182)</f>
        <v>24088744.109999999</v>
      </c>
      <c r="G190" s="267">
        <f>F190/E190</f>
        <v>0.97987695634610128</v>
      </c>
    </row>
    <row r="191" spans="1:7" ht="16.5" thickBot="1" x14ac:dyDescent="0.3">
      <c r="A191" s="284" t="s">
        <v>168</v>
      </c>
      <c r="B191" s="285"/>
      <c r="C191" s="285"/>
      <c r="D191" s="285"/>
      <c r="E191" s="285"/>
      <c r="F191" s="285"/>
      <c r="G191" s="286"/>
    </row>
    <row r="192" spans="1:7" ht="13.5" thickBot="1" x14ac:dyDescent="0.25">
      <c r="A192" s="206">
        <v>600</v>
      </c>
      <c r="B192" s="207"/>
      <c r="C192" s="208"/>
      <c r="D192" s="209" t="s">
        <v>139</v>
      </c>
      <c r="E192" s="210">
        <f>E193+E195</f>
        <v>503936</v>
      </c>
      <c r="F192" s="210">
        <f>F193+F195</f>
        <v>503936</v>
      </c>
      <c r="G192" s="211">
        <f t="shared" ref="G192:G196" si="11">F192/E192</f>
        <v>1</v>
      </c>
    </row>
    <row r="193" spans="1:7" x14ac:dyDescent="0.2">
      <c r="A193" s="120"/>
      <c r="B193" s="195" t="s">
        <v>159</v>
      </c>
      <c r="C193" s="58"/>
      <c r="D193" s="57" t="s">
        <v>147</v>
      </c>
      <c r="E193" s="128">
        <f>E194</f>
        <v>3936</v>
      </c>
      <c r="F193" s="196">
        <f>F194</f>
        <v>3936</v>
      </c>
      <c r="G193" s="197">
        <f t="shared" si="11"/>
        <v>1</v>
      </c>
    </row>
    <row r="194" spans="1:7" ht="25.5" x14ac:dyDescent="0.2">
      <c r="A194" s="116"/>
      <c r="B194" s="40"/>
      <c r="C194" s="61">
        <v>6630</v>
      </c>
      <c r="D194" s="17" t="s">
        <v>143</v>
      </c>
      <c r="E194" s="162">
        <v>3936</v>
      </c>
      <c r="F194" s="163">
        <v>3936</v>
      </c>
      <c r="G194" s="171">
        <f t="shared" si="11"/>
        <v>1</v>
      </c>
    </row>
    <row r="195" spans="1:7" x14ac:dyDescent="0.2">
      <c r="A195" s="198"/>
      <c r="B195" s="13" t="s">
        <v>9</v>
      </c>
      <c r="C195" s="14"/>
      <c r="D195" s="15" t="s">
        <v>10</v>
      </c>
      <c r="E195" s="130">
        <f>E196</f>
        <v>500000</v>
      </c>
      <c r="F195" s="131">
        <f>F196</f>
        <v>500000</v>
      </c>
      <c r="G195" s="132">
        <f t="shared" si="11"/>
        <v>1</v>
      </c>
    </row>
    <row r="196" spans="1:7" ht="39" thickBot="1" x14ac:dyDescent="0.25">
      <c r="A196" s="199"/>
      <c r="B196" s="200"/>
      <c r="C196" s="54" t="s">
        <v>142</v>
      </c>
      <c r="D196" s="92" t="s">
        <v>146</v>
      </c>
      <c r="E196" s="174">
        <v>500000</v>
      </c>
      <c r="F196" s="201">
        <v>500000</v>
      </c>
      <c r="G196" s="192">
        <f t="shared" si="11"/>
        <v>1</v>
      </c>
    </row>
    <row r="197" spans="1:7" ht="13.5" thickBot="1" x14ac:dyDescent="0.25">
      <c r="A197" s="206" t="s">
        <v>11</v>
      </c>
      <c r="B197" s="212"/>
      <c r="C197" s="208"/>
      <c r="D197" s="209" t="s">
        <v>12</v>
      </c>
      <c r="E197" s="210">
        <f>E198</f>
        <v>1266375</v>
      </c>
      <c r="F197" s="213">
        <f>F198</f>
        <v>774137.34</v>
      </c>
      <c r="G197" s="211">
        <f>F197/E197</f>
        <v>0.61130181818181817</v>
      </c>
    </row>
    <row r="198" spans="1:7" x14ac:dyDescent="0.2">
      <c r="A198" s="114"/>
      <c r="B198" s="36" t="s">
        <v>13</v>
      </c>
      <c r="C198" s="19"/>
      <c r="D198" s="20" t="s">
        <v>14</v>
      </c>
      <c r="E198" s="100">
        <f>SUM(E199:E201)</f>
        <v>1266375</v>
      </c>
      <c r="F198" s="100">
        <f>SUM(F199:F201)</f>
        <v>774137.34</v>
      </c>
      <c r="G198" s="126">
        <f>F198/E198</f>
        <v>0.61130181818181817</v>
      </c>
    </row>
    <row r="199" spans="1:7" ht="25.5" x14ac:dyDescent="0.2">
      <c r="A199" s="193"/>
      <c r="B199" s="194"/>
      <c r="C199" s="40" t="s">
        <v>57</v>
      </c>
      <c r="D199" s="17" t="s">
        <v>110</v>
      </c>
      <c r="E199" s="129">
        <v>15000</v>
      </c>
      <c r="F199" s="166">
        <v>19079.23</v>
      </c>
      <c r="G199" s="127">
        <f>F199/E199</f>
        <v>1.2719486666666666</v>
      </c>
    </row>
    <row r="200" spans="1:7" ht="25.5" x14ac:dyDescent="0.2">
      <c r="A200" s="193"/>
      <c r="B200" s="194"/>
      <c r="C200" s="40" t="s">
        <v>58</v>
      </c>
      <c r="D200" s="17" t="s">
        <v>59</v>
      </c>
      <c r="E200" s="129">
        <v>957891</v>
      </c>
      <c r="F200" s="166">
        <v>755058.11</v>
      </c>
      <c r="G200" s="127">
        <f>F200/E200</f>
        <v>0.78825055251589171</v>
      </c>
    </row>
    <row r="201" spans="1:7" ht="51.75" thickBot="1" x14ac:dyDescent="0.25">
      <c r="A201" s="193"/>
      <c r="B201" s="194"/>
      <c r="C201" s="40" t="s">
        <v>190</v>
      </c>
      <c r="D201" s="17" t="s">
        <v>182</v>
      </c>
      <c r="E201" s="202">
        <v>293484</v>
      </c>
      <c r="F201" s="203">
        <v>0</v>
      </c>
      <c r="G201" s="268">
        <f>F201/E201</f>
        <v>0</v>
      </c>
    </row>
    <row r="202" spans="1:7" ht="13.5" thickBot="1" x14ac:dyDescent="0.25">
      <c r="A202" s="206" t="s">
        <v>51</v>
      </c>
      <c r="B202" s="215"/>
      <c r="C202" s="208"/>
      <c r="D202" s="209" t="s">
        <v>52</v>
      </c>
      <c r="E202" s="210">
        <f>E203+E205</f>
        <v>910207</v>
      </c>
      <c r="F202" s="210">
        <f>F203+F205</f>
        <v>195640.21</v>
      </c>
      <c r="G202" s="211">
        <f t="shared" ref="G202" si="12">F202/E202</f>
        <v>0.21494034873385942</v>
      </c>
    </row>
    <row r="203" spans="1:7" x14ac:dyDescent="0.2">
      <c r="A203" s="237"/>
      <c r="B203" s="96">
        <v>90005</v>
      </c>
      <c r="C203" s="99"/>
      <c r="D203" s="15" t="s">
        <v>151</v>
      </c>
      <c r="E203" s="179">
        <f>E204</f>
        <v>905207</v>
      </c>
      <c r="F203" s="179">
        <f>F204</f>
        <v>190059.6</v>
      </c>
      <c r="G203" s="185">
        <f t="shared" ref="G203:G206" si="13">F203/E203</f>
        <v>0.20996258314396596</v>
      </c>
    </row>
    <row r="204" spans="1:7" ht="51" x14ac:dyDescent="0.2">
      <c r="A204" s="237"/>
      <c r="B204" s="96"/>
      <c r="C204" s="99">
        <v>6280</v>
      </c>
      <c r="D204" s="17" t="s">
        <v>182</v>
      </c>
      <c r="E204" s="183">
        <v>905207</v>
      </c>
      <c r="F204" s="183">
        <v>190059.6</v>
      </c>
      <c r="G204" s="184">
        <f t="shared" si="13"/>
        <v>0.20996258314396596</v>
      </c>
    </row>
    <row r="205" spans="1:7" x14ac:dyDescent="0.2">
      <c r="A205" s="237"/>
      <c r="B205" s="48">
        <v>90095</v>
      </c>
      <c r="C205" s="42"/>
      <c r="D205" s="15" t="s">
        <v>24</v>
      </c>
      <c r="E205" s="130">
        <f>E206</f>
        <v>5000</v>
      </c>
      <c r="F205" s="130">
        <f>F206</f>
        <v>5580.61</v>
      </c>
      <c r="G205" s="132">
        <f t="shared" si="13"/>
        <v>1.1161219999999998</v>
      </c>
    </row>
    <row r="206" spans="1:7" ht="13.5" thickBot="1" x14ac:dyDescent="0.25">
      <c r="A206" s="251"/>
      <c r="B206" s="106"/>
      <c r="C206" s="43" t="s">
        <v>70</v>
      </c>
      <c r="D206" s="21" t="s">
        <v>71</v>
      </c>
      <c r="E206" s="172">
        <v>5000</v>
      </c>
      <c r="F206" s="173">
        <v>5580.61</v>
      </c>
      <c r="G206" s="171">
        <f t="shared" si="13"/>
        <v>1.1161219999999998</v>
      </c>
    </row>
    <row r="207" spans="1:7" ht="13.5" thickBot="1" x14ac:dyDescent="0.25">
      <c r="A207" s="206">
        <v>926</v>
      </c>
      <c r="B207" s="242"/>
      <c r="C207" s="243"/>
      <c r="D207" s="244" t="s">
        <v>155</v>
      </c>
      <c r="E207" s="210">
        <f>E208+E210</f>
        <v>600000</v>
      </c>
      <c r="F207" s="210">
        <f>F208+F210</f>
        <v>600000</v>
      </c>
      <c r="G207" s="245">
        <f t="shared" ref="G207:G213" si="14">F207/E207</f>
        <v>1</v>
      </c>
    </row>
    <row r="208" spans="1:7" x14ac:dyDescent="0.2">
      <c r="A208" s="152"/>
      <c r="B208" s="89">
        <v>92601</v>
      </c>
      <c r="C208" s="84"/>
      <c r="D208" s="138" t="s">
        <v>186</v>
      </c>
      <c r="E208" s="100">
        <f>E209</f>
        <v>200000</v>
      </c>
      <c r="F208" s="100">
        <f>F209</f>
        <v>200000</v>
      </c>
      <c r="G208" s="126">
        <f t="shared" si="14"/>
        <v>1</v>
      </c>
    </row>
    <row r="209" spans="1:7" ht="38.25" x14ac:dyDescent="0.2">
      <c r="A209" s="237"/>
      <c r="B209" s="73"/>
      <c r="C209" s="40" t="s">
        <v>142</v>
      </c>
      <c r="D209" s="17" t="s">
        <v>146</v>
      </c>
      <c r="E209" s="203">
        <v>200000</v>
      </c>
      <c r="F209" s="203">
        <v>200000</v>
      </c>
      <c r="G209" s="272">
        <f t="shared" si="14"/>
        <v>1</v>
      </c>
    </row>
    <row r="210" spans="1:7" x14ac:dyDescent="0.2">
      <c r="A210" s="237"/>
      <c r="B210" s="48">
        <v>92695</v>
      </c>
      <c r="C210" s="40"/>
      <c r="D210" s="15" t="s">
        <v>24</v>
      </c>
      <c r="E210" s="273">
        <f>E211</f>
        <v>400000</v>
      </c>
      <c r="F210" s="273">
        <f>F211</f>
        <v>400000</v>
      </c>
      <c r="G210" s="274">
        <f t="shared" si="14"/>
        <v>1</v>
      </c>
    </row>
    <row r="211" spans="1:7" ht="38.25" x14ac:dyDescent="0.2">
      <c r="A211" s="237"/>
      <c r="B211" s="73"/>
      <c r="C211" s="40" t="s">
        <v>201</v>
      </c>
      <c r="D211" s="17" t="s">
        <v>202</v>
      </c>
      <c r="E211" s="203">
        <v>400000</v>
      </c>
      <c r="F211" s="203">
        <v>400000</v>
      </c>
      <c r="G211" s="272">
        <f t="shared" si="14"/>
        <v>1</v>
      </c>
    </row>
    <row r="212" spans="1:7" ht="15.75" x14ac:dyDescent="0.2">
      <c r="A212" s="287" t="s">
        <v>188</v>
      </c>
      <c r="B212" s="288"/>
      <c r="C212" s="288"/>
      <c r="D212" s="289"/>
      <c r="E212" s="270">
        <f>E192+E197+E202+E207</f>
        <v>3280518</v>
      </c>
      <c r="F212" s="270">
        <f>F192+F197+F202+F207</f>
        <v>2073713.5499999998</v>
      </c>
      <c r="G212" s="271">
        <f t="shared" si="14"/>
        <v>0.63212991058119472</v>
      </c>
    </row>
    <row r="213" spans="1:7" ht="15.75" x14ac:dyDescent="0.25">
      <c r="A213" s="290" t="s">
        <v>189</v>
      </c>
      <c r="B213" s="290"/>
      <c r="C213" s="290"/>
      <c r="D213" s="290"/>
      <c r="E213" s="252">
        <f>E190+E212</f>
        <v>27863955.699999999</v>
      </c>
      <c r="F213" s="252">
        <f>F190+F212</f>
        <v>26162457.66</v>
      </c>
      <c r="G213" s="253">
        <f t="shared" si="14"/>
        <v>0.93893551732857516</v>
      </c>
    </row>
    <row r="218" spans="1:7" ht="15.75" x14ac:dyDescent="0.25">
      <c r="A218" s="30"/>
      <c r="B218" s="10"/>
      <c r="C218" s="27"/>
      <c r="D218" s="11"/>
      <c r="E218" s="12"/>
      <c r="F218" s="12"/>
      <c r="G218" s="1"/>
    </row>
    <row r="219" spans="1:7" ht="15.75" x14ac:dyDescent="0.25">
      <c r="A219" s="30"/>
      <c r="B219" s="10"/>
      <c r="C219" s="27"/>
      <c r="D219" s="11"/>
      <c r="E219" s="12"/>
      <c r="F219" s="12"/>
      <c r="G219" s="1"/>
    </row>
    <row r="220" spans="1:7" ht="15.75" x14ac:dyDescent="0.25">
      <c r="A220" s="30"/>
      <c r="B220" s="10"/>
      <c r="C220" s="27"/>
      <c r="D220" s="11"/>
      <c r="E220" s="12"/>
      <c r="F220" s="12"/>
      <c r="G220" s="1"/>
    </row>
    <row r="221" spans="1:7" ht="15.75" x14ac:dyDescent="0.25">
      <c r="A221" s="30"/>
      <c r="B221" s="10"/>
      <c r="C221" s="27"/>
      <c r="D221" s="11"/>
      <c r="E221" s="12"/>
      <c r="F221" s="12"/>
      <c r="G221" s="1"/>
    </row>
    <row r="222" spans="1:7" ht="15.75" x14ac:dyDescent="0.25">
      <c r="A222" s="30"/>
      <c r="B222" s="10"/>
      <c r="C222" s="27"/>
      <c r="D222" s="11"/>
      <c r="E222" s="12"/>
      <c r="F222" s="12"/>
      <c r="G222" s="1"/>
    </row>
    <row r="223" spans="1:7" ht="15.75" x14ac:dyDescent="0.25">
      <c r="A223" s="30"/>
      <c r="B223" s="10"/>
      <c r="C223" s="27"/>
      <c r="D223" s="11"/>
      <c r="E223" s="12"/>
      <c r="F223" s="12"/>
      <c r="G223" s="1"/>
    </row>
    <row r="224" spans="1:7" ht="15.75" x14ac:dyDescent="0.25">
      <c r="A224" s="30"/>
      <c r="B224" s="10"/>
      <c r="C224" s="27"/>
      <c r="D224" s="11"/>
      <c r="E224" s="12"/>
      <c r="F224" s="12"/>
      <c r="G224" s="1"/>
    </row>
    <row r="225" spans="1:7" ht="15.75" x14ac:dyDescent="0.25">
      <c r="A225" s="30"/>
      <c r="B225" s="10"/>
      <c r="C225" s="27"/>
      <c r="D225" s="11"/>
      <c r="E225" s="12"/>
      <c r="F225" s="12"/>
      <c r="G225" s="1"/>
    </row>
    <row r="226" spans="1:7" ht="15.75" x14ac:dyDescent="0.25">
      <c r="A226" s="30"/>
      <c r="B226" s="10"/>
      <c r="C226" s="27"/>
      <c r="D226" s="11"/>
      <c r="E226" s="12"/>
      <c r="F226" s="12"/>
      <c r="G226" s="1"/>
    </row>
    <row r="227" spans="1:7" ht="15.75" x14ac:dyDescent="0.25">
      <c r="A227" s="30"/>
      <c r="B227" s="10"/>
      <c r="C227" s="27"/>
      <c r="D227" s="11"/>
      <c r="E227" s="12"/>
      <c r="F227" s="12"/>
      <c r="G227" s="1"/>
    </row>
    <row r="228" spans="1:7" ht="15.75" x14ac:dyDescent="0.25">
      <c r="A228" s="30"/>
      <c r="B228" s="10"/>
      <c r="C228" s="27"/>
      <c r="D228" s="11"/>
      <c r="E228" s="12"/>
      <c r="F228" s="12"/>
      <c r="G228" s="1"/>
    </row>
    <row r="229" spans="1:7" ht="15.75" x14ac:dyDescent="0.25">
      <c r="A229" s="30"/>
      <c r="B229" s="10"/>
      <c r="C229" s="27"/>
      <c r="D229" s="11"/>
      <c r="E229" s="12"/>
      <c r="F229" s="12"/>
      <c r="G229" s="1"/>
    </row>
    <row r="230" spans="1:7" ht="15.75" x14ac:dyDescent="0.25">
      <c r="A230" s="30"/>
      <c r="B230" s="10"/>
      <c r="C230" s="27"/>
      <c r="D230" s="11"/>
      <c r="E230" s="12"/>
      <c r="F230" s="12"/>
      <c r="G230" s="1"/>
    </row>
    <row r="231" spans="1:7" ht="15.75" x14ac:dyDescent="0.25">
      <c r="A231" s="30"/>
      <c r="B231" s="10"/>
      <c r="C231" s="27"/>
      <c r="D231" s="11"/>
      <c r="E231" s="12"/>
      <c r="F231" s="12"/>
      <c r="G231" s="1"/>
    </row>
    <row r="232" spans="1:7" ht="15.75" x14ac:dyDescent="0.25">
      <c r="A232" s="30"/>
      <c r="B232" s="10"/>
      <c r="C232" s="27"/>
      <c r="D232" s="11"/>
      <c r="E232" s="12"/>
      <c r="F232" s="12"/>
      <c r="G232" s="1"/>
    </row>
    <row r="233" spans="1:7" ht="15.75" x14ac:dyDescent="0.25">
      <c r="A233" s="30"/>
      <c r="B233" s="10"/>
      <c r="C233" s="27"/>
      <c r="D233" s="11"/>
      <c r="E233" s="12"/>
      <c r="F233" s="12"/>
      <c r="G233" s="1"/>
    </row>
    <row r="234" spans="1:7" ht="15.75" x14ac:dyDescent="0.25">
      <c r="A234" s="30"/>
      <c r="B234" s="10"/>
      <c r="C234" s="27"/>
      <c r="D234" s="11"/>
      <c r="E234" s="12"/>
      <c r="F234" s="12"/>
      <c r="G234" s="1"/>
    </row>
    <row r="235" spans="1:7" ht="15.75" x14ac:dyDescent="0.25">
      <c r="A235" s="30"/>
      <c r="B235" s="10"/>
      <c r="C235" s="27"/>
      <c r="D235" s="11"/>
      <c r="E235" s="12"/>
      <c r="F235" s="12"/>
      <c r="G235" s="1"/>
    </row>
    <row r="236" spans="1:7" ht="15.75" x14ac:dyDescent="0.25">
      <c r="A236" s="30"/>
      <c r="B236" s="10"/>
      <c r="C236" s="27"/>
      <c r="D236" s="11"/>
      <c r="E236" s="12"/>
      <c r="F236" s="12"/>
      <c r="G236" s="1"/>
    </row>
    <row r="237" spans="1:7" ht="15.75" x14ac:dyDescent="0.25">
      <c r="A237" s="30"/>
      <c r="B237" s="10"/>
      <c r="C237" s="27"/>
      <c r="D237" s="11"/>
      <c r="E237" s="12"/>
      <c r="F237" s="12"/>
      <c r="G237" s="1"/>
    </row>
    <row r="238" spans="1:7" ht="15.75" x14ac:dyDescent="0.25">
      <c r="A238" s="30"/>
      <c r="B238" s="10"/>
      <c r="C238" s="27"/>
      <c r="D238" s="11"/>
      <c r="E238" s="12"/>
      <c r="F238" s="12"/>
      <c r="G238" s="1"/>
    </row>
    <row r="239" spans="1:7" ht="15.75" x14ac:dyDescent="0.25">
      <c r="A239" s="30"/>
      <c r="B239" s="10"/>
      <c r="C239" s="27"/>
      <c r="D239" s="11"/>
      <c r="E239" s="12"/>
      <c r="F239" s="12"/>
      <c r="G239" s="1"/>
    </row>
    <row r="240" spans="1:7" ht="15.75" x14ac:dyDescent="0.25">
      <c r="A240" s="30"/>
      <c r="B240" s="10"/>
      <c r="C240" s="27"/>
      <c r="D240" s="11"/>
      <c r="E240" s="12"/>
      <c r="F240" s="12"/>
      <c r="G240" s="1"/>
    </row>
    <row r="241" spans="1:7" ht="15.75" x14ac:dyDescent="0.25">
      <c r="A241" s="30"/>
      <c r="B241" s="10"/>
      <c r="C241" s="27"/>
      <c r="D241" s="11"/>
      <c r="E241" s="12"/>
      <c r="F241" s="12"/>
      <c r="G241" s="1"/>
    </row>
    <row r="242" spans="1:7" ht="15.75" x14ac:dyDescent="0.25">
      <c r="A242" s="30"/>
      <c r="B242" s="10"/>
      <c r="C242" s="27"/>
      <c r="D242" s="11"/>
      <c r="E242" s="12"/>
      <c r="F242" s="12"/>
      <c r="G242" s="1"/>
    </row>
    <row r="243" spans="1:7" ht="15.75" x14ac:dyDescent="0.25">
      <c r="A243" s="30"/>
      <c r="B243" s="10"/>
      <c r="C243" s="27"/>
      <c r="D243" s="11"/>
      <c r="E243" s="12"/>
      <c r="F243" s="12"/>
      <c r="G243" s="1"/>
    </row>
    <row r="244" spans="1:7" ht="15.75" x14ac:dyDescent="0.25">
      <c r="A244" s="30"/>
      <c r="B244" s="10"/>
      <c r="C244" s="27"/>
      <c r="D244" s="11"/>
      <c r="E244" s="12"/>
      <c r="F244" s="12"/>
      <c r="G244" s="1"/>
    </row>
    <row r="245" spans="1:7" ht="15.75" x14ac:dyDescent="0.25">
      <c r="A245" s="30"/>
      <c r="B245" s="10"/>
      <c r="C245" s="27"/>
      <c r="D245" s="11"/>
      <c r="E245" s="12"/>
      <c r="F245" s="12"/>
      <c r="G245" s="1"/>
    </row>
    <row r="246" spans="1:7" ht="15.75" x14ac:dyDescent="0.25">
      <c r="A246" s="30"/>
      <c r="B246" s="10"/>
      <c r="C246" s="27"/>
      <c r="D246" s="11"/>
      <c r="E246" s="12"/>
      <c r="F246" s="12"/>
      <c r="G246" s="1"/>
    </row>
    <row r="247" spans="1:7" ht="15.75" x14ac:dyDescent="0.25">
      <c r="A247" s="30"/>
      <c r="B247" s="10"/>
      <c r="C247" s="27"/>
      <c r="D247" s="11"/>
      <c r="E247" s="12"/>
      <c r="F247" s="12"/>
      <c r="G247" s="1"/>
    </row>
    <row r="248" spans="1:7" ht="15.75" x14ac:dyDescent="0.25">
      <c r="A248" s="30"/>
      <c r="B248" s="10"/>
      <c r="C248" s="27"/>
      <c r="D248" s="11"/>
      <c r="E248" s="12"/>
      <c r="F248" s="12"/>
      <c r="G248" s="1"/>
    </row>
    <row r="249" spans="1:7" ht="15.75" x14ac:dyDescent="0.25">
      <c r="A249" s="30"/>
      <c r="B249" s="10"/>
      <c r="C249" s="27"/>
      <c r="D249" s="11"/>
      <c r="E249" s="12"/>
      <c r="F249" s="12"/>
      <c r="G249" s="1"/>
    </row>
    <row r="250" spans="1:7" ht="15.75" x14ac:dyDescent="0.25">
      <c r="A250" s="30"/>
      <c r="B250" s="10"/>
      <c r="C250" s="27"/>
      <c r="D250" s="11"/>
      <c r="E250" s="12"/>
      <c r="F250" s="12"/>
      <c r="G250" s="1"/>
    </row>
    <row r="251" spans="1:7" ht="15.75" x14ac:dyDescent="0.25">
      <c r="A251" s="30"/>
      <c r="B251" s="10"/>
      <c r="C251" s="27"/>
      <c r="D251" s="11"/>
      <c r="E251" s="12"/>
      <c r="F251" s="12"/>
      <c r="G251" s="1"/>
    </row>
    <row r="252" spans="1:7" ht="15.75" x14ac:dyDescent="0.25">
      <c r="A252" s="30"/>
      <c r="B252" s="10"/>
      <c r="C252" s="27"/>
      <c r="D252" s="11"/>
      <c r="E252" s="12"/>
      <c r="F252" s="12"/>
      <c r="G252" s="1"/>
    </row>
    <row r="253" spans="1:7" ht="15.75" x14ac:dyDescent="0.25">
      <c r="A253" s="30"/>
      <c r="B253" s="10"/>
      <c r="C253" s="27"/>
      <c r="D253" s="11"/>
      <c r="E253" s="12"/>
      <c r="F253" s="12"/>
      <c r="G253" s="1"/>
    </row>
    <row r="254" spans="1:7" ht="15.75" x14ac:dyDescent="0.25">
      <c r="A254" s="30"/>
      <c r="B254" s="10"/>
      <c r="C254" s="27"/>
      <c r="D254" s="11"/>
      <c r="E254" s="12"/>
      <c r="F254" s="12"/>
      <c r="G254" s="1"/>
    </row>
    <row r="255" spans="1:7" ht="15.75" x14ac:dyDescent="0.25">
      <c r="A255" s="30"/>
      <c r="B255" s="10"/>
      <c r="C255" s="27"/>
      <c r="D255" s="11"/>
      <c r="E255" s="12"/>
      <c r="F255" s="12"/>
      <c r="G255" s="1"/>
    </row>
    <row r="256" spans="1:7" ht="15.75" x14ac:dyDescent="0.25">
      <c r="A256" s="30"/>
      <c r="B256" s="10"/>
      <c r="C256" s="27"/>
      <c r="D256" s="11"/>
      <c r="E256" s="12"/>
      <c r="F256" s="12"/>
      <c r="G256" s="1"/>
    </row>
    <row r="257" spans="1:7" ht="15.75" x14ac:dyDescent="0.25">
      <c r="A257" s="30"/>
      <c r="B257" s="10"/>
      <c r="C257" s="27"/>
      <c r="D257" s="11"/>
      <c r="E257" s="12"/>
      <c r="F257" s="12"/>
      <c r="G257" s="1"/>
    </row>
    <row r="258" spans="1:7" ht="15.75" x14ac:dyDescent="0.25">
      <c r="A258" s="30"/>
      <c r="B258" s="10"/>
      <c r="C258" s="27"/>
      <c r="D258" s="11"/>
      <c r="E258" s="12"/>
      <c r="F258" s="12"/>
      <c r="G258" s="1"/>
    </row>
    <row r="259" spans="1:7" ht="15.75" x14ac:dyDescent="0.25">
      <c r="A259" s="30"/>
      <c r="B259" s="10"/>
      <c r="C259" s="27"/>
      <c r="D259" s="11"/>
      <c r="E259" s="12"/>
      <c r="F259" s="12"/>
      <c r="G259" s="1"/>
    </row>
    <row r="260" spans="1:7" ht="15.75" x14ac:dyDescent="0.25">
      <c r="A260" s="30"/>
      <c r="B260" s="10"/>
      <c r="C260" s="27"/>
      <c r="D260" s="11"/>
      <c r="E260" s="12"/>
      <c r="F260" s="12"/>
      <c r="G260" s="1"/>
    </row>
    <row r="261" spans="1:7" ht="15.75" x14ac:dyDescent="0.25">
      <c r="A261" s="30"/>
      <c r="B261" s="10"/>
      <c r="C261" s="27"/>
      <c r="D261" s="11"/>
      <c r="E261" s="12"/>
      <c r="F261" s="12"/>
      <c r="G261" s="1"/>
    </row>
    <row r="262" spans="1:7" ht="15.75" x14ac:dyDescent="0.25">
      <c r="A262" s="30"/>
      <c r="B262" s="10"/>
      <c r="C262" s="27"/>
      <c r="D262" s="11"/>
      <c r="E262" s="12"/>
      <c r="F262" s="12"/>
      <c r="G262" s="1"/>
    </row>
    <row r="263" spans="1:7" ht="15.75" x14ac:dyDescent="0.25">
      <c r="A263" s="30"/>
      <c r="B263" s="10"/>
      <c r="C263" s="27"/>
      <c r="D263" s="11"/>
      <c r="E263" s="12"/>
      <c r="F263" s="12"/>
      <c r="G263" s="1"/>
    </row>
    <row r="264" spans="1:7" ht="15.75" x14ac:dyDescent="0.25">
      <c r="A264" s="30"/>
      <c r="B264" s="10"/>
      <c r="C264" s="27"/>
      <c r="D264" s="11"/>
      <c r="E264" s="12"/>
      <c r="F264" s="12"/>
      <c r="G264" s="1"/>
    </row>
    <row r="265" spans="1:7" ht="15.75" x14ac:dyDescent="0.25">
      <c r="A265" s="30"/>
      <c r="B265" s="10"/>
      <c r="C265" s="27"/>
      <c r="D265" s="11"/>
      <c r="E265" s="12"/>
      <c r="F265" s="12"/>
      <c r="G265" s="1"/>
    </row>
    <row r="266" spans="1:7" ht="15.75" x14ac:dyDescent="0.25">
      <c r="A266" s="30"/>
      <c r="B266" s="10"/>
      <c r="C266" s="27"/>
      <c r="D266" s="11"/>
      <c r="E266" s="12"/>
      <c r="F266" s="12"/>
      <c r="G266" s="1"/>
    </row>
    <row r="267" spans="1:7" ht="15.75" x14ac:dyDescent="0.25">
      <c r="A267" s="30"/>
      <c r="B267" s="10"/>
      <c r="C267" s="27"/>
      <c r="D267" s="11"/>
      <c r="E267" s="12"/>
      <c r="F267" s="12"/>
      <c r="G267" s="1"/>
    </row>
    <row r="268" spans="1:7" ht="15.75" x14ac:dyDescent="0.25">
      <c r="A268" s="30"/>
      <c r="B268" s="10"/>
      <c r="C268" s="27"/>
      <c r="D268" s="11"/>
      <c r="E268" s="12"/>
      <c r="F268" s="12"/>
      <c r="G268" s="1"/>
    </row>
    <row r="269" spans="1:7" ht="15.75" x14ac:dyDescent="0.25">
      <c r="A269" s="30"/>
      <c r="B269" s="10"/>
      <c r="C269" s="27"/>
      <c r="D269" s="11"/>
      <c r="E269" s="12"/>
      <c r="F269" s="12"/>
      <c r="G269" s="1"/>
    </row>
    <row r="270" spans="1:7" ht="15.75" x14ac:dyDescent="0.25">
      <c r="A270" s="30"/>
      <c r="B270" s="10"/>
      <c r="C270" s="27"/>
      <c r="D270" s="11"/>
      <c r="E270" s="12"/>
      <c r="F270" s="12"/>
      <c r="G270" s="1"/>
    </row>
    <row r="271" spans="1:7" ht="15.75" x14ac:dyDescent="0.25">
      <c r="A271" s="30"/>
      <c r="B271" s="10"/>
      <c r="C271" s="27"/>
      <c r="D271" s="11"/>
      <c r="E271" s="12"/>
      <c r="F271" s="12"/>
      <c r="G271" s="1"/>
    </row>
    <row r="272" spans="1:7" ht="15.75" x14ac:dyDescent="0.25">
      <c r="A272" s="30"/>
      <c r="B272" s="10"/>
      <c r="C272" s="27"/>
      <c r="D272" s="11"/>
      <c r="E272" s="12"/>
      <c r="F272" s="12"/>
      <c r="G272" s="1"/>
    </row>
    <row r="273" spans="1:7" ht="15.75" x14ac:dyDescent="0.25">
      <c r="A273" s="30"/>
      <c r="B273" s="10"/>
      <c r="C273" s="27"/>
      <c r="D273" s="11"/>
      <c r="E273" s="12"/>
      <c r="F273" s="12"/>
      <c r="G273" s="1"/>
    </row>
    <row r="274" spans="1:7" ht="15.75" x14ac:dyDescent="0.25">
      <c r="A274" s="30"/>
      <c r="B274" s="10"/>
      <c r="C274" s="27"/>
      <c r="D274" s="11"/>
      <c r="E274" s="12"/>
      <c r="F274" s="12"/>
      <c r="G274" s="1"/>
    </row>
    <row r="275" spans="1:7" ht="15.75" x14ac:dyDescent="0.25">
      <c r="A275" s="30"/>
      <c r="B275" s="10"/>
      <c r="C275" s="27"/>
      <c r="D275" s="11"/>
      <c r="E275" s="12"/>
      <c r="F275" s="12"/>
      <c r="G275" s="1"/>
    </row>
    <row r="276" spans="1:7" ht="15.75" x14ac:dyDescent="0.25">
      <c r="A276" s="30"/>
      <c r="B276" s="10"/>
      <c r="C276" s="27"/>
      <c r="D276" s="11"/>
      <c r="E276" s="12"/>
      <c r="F276" s="12"/>
      <c r="G276" s="1"/>
    </row>
    <row r="277" spans="1:7" ht="15.75" x14ac:dyDescent="0.25">
      <c r="A277" s="30"/>
      <c r="B277" s="10"/>
      <c r="C277" s="27"/>
      <c r="D277" s="11"/>
      <c r="E277" s="12"/>
      <c r="F277" s="12"/>
      <c r="G277" s="1"/>
    </row>
    <row r="278" spans="1:7" ht="15.75" x14ac:dyDescent="0.25">
      <c r="A278" s="30"/>
      <c r="B278" s="10"/>
      <c r="C278" s="27"/>
      <c r="D278" s="11"/>
      <c r="E278" s="12"/>
      <c r="F278" s="12"/>
      <c r="G278" s="1"/>
    </row>
    <row r="279" spans="1:7" ht="15.75" x14ac:dyDescent="0.25">
      <c r="A279" s="30"/>
      <c r="B279" s="10"/>
      <c r="C279" s="27"/>
      <c r="D279" s="11"/>
      <c r="E279" s="12"/>
      <c r="F279" s="12"/>
      <c r="G279" s="1"/>
    </row>
    <row r="280" spans="1:7" ht="15.75" x14ac:dyDescent="0.25">
      <c r="A280" s="30"/>
      <c r="B280" s="10"/>
      <c r="C280" s="27"/>
      <c r="D280" s="11"/>
      <c r="E280" s="12"/>
      <c r="F280" s="12"/>
      <c r="G280" s="1"/>
    </row>
    <row r="281" spans="1:7" ht="15.75" x14ac:dyDescent="0.25">
      <c r="A281" s="30"/>
      <c r="B281" s="10"/>
      <c r="C281" s="27"/>
      <c r="D281" s="11"/>
      <c r="E281" s="12"/>
      <c r="F281" s="12"/>
      <c r="G281" s="1"/>
    </row>
    <row r="282" spans="1:7" ht="15.75" x14ac:dyDescent="0.25">
      <c r="A282" s="30"/>
      <c r="B282" s="10"/>
      <c r="C282" s="27"/>
      <c r="D282" s="11"/>
      <c r="E282" s="12"/>
      <c r="F282" s="12"/>
      <c r="G282" s="1"/>
    </row>
    <row r="283" spans="1:7" ht="15.75" x14ac:dyDescent="0.25">
      <c r="A283" s="30"/>
      <c r="B283" s="10"/>
      <c r="C283" s="27"/>
      <c r="D283" s="11"/>
      <c r="E283" s="12"/>
      <c r="F283" s="12"/>
      <c r="G283" s="1"/>
    </row>
    <row r="284" spans="1:7" ht="15.75" x14ac:dyDescent="0.25">
      <c r="A284" s="30"/>
      <c r="B284" s="10"/>
      <c r="C284" s="27"/>
      <c r="D284" s="11"/>
      <c r="E284" s="12"/>
      <c r="F284" s="12"/>
      <c r="G284" s="1"/>
    </row>
    <row r="285" spans="1:7" ht="15.75" x14ac:dyDescent="0.25">
      <c r="A285" s="30"/>
      <c r="B285" s="10"/>
      <c r="C285" s="27"/>
      <c r="D285" s="11"/>
      <c r="E285" s="12"/>
      <c r="F285" s="12"/>
      <c r="G285" s="1"/>
    </row>
    <row r="286" spans="1:7" ht="15.75" x14ac:dyDescent="0.25">
      <c r="A286" s="30"/>
      <c r="B286" s="10"/>
      <c r="C286" s="27"/>
      <c r="D286" s="11"/>
      <c r="E286" s="12"/>
      <c r="F286" s="12"/>
      <c r="G286" s="1"/>
    </row>
    <row r="287" spans="1:7" ht="15.75" x14ac:dyDescent="0.25">
      <c r="A287" s="30"/>
      <c r="B287" s="10"/>
      <c r="C287" s="27"/>
      <c r="D287" s="11"/>
      <c r="E287" s="12"/>
      <c r="F287" s="12"/>
      <c r="G287" s="1"/>
    </row>
    <row r="288" spans="1:7" ht="15.75" x14ac:dyDescent="0.25">
      <c r="A288" s="30"/>
      <c r="B288" s="10"/>
      <c r="C288" s="27"/>
      <c r="D288" s="11"/>
      <c r="E288" s="12"/>
      <c r="F288" s="12"/>
      <c r="G288" s="1"/>
    </row>
    <row r="289" spans="1:7" ht="15.75" x14ac:dyDescent="0.25">
      <c r="A289" s="30"/>
      <c r="B289" s="10"/>
      <c r="C289" s="27"/>
      <c r="D289" s="11"/>
      <c r="E289" s="12"/>
      <c r="F289" s="12"/>
      <c r="G289" s="1"/>
    </row>
    <row r="290" spans="1:7" ht="15.75" x14ac:dyDescent="0.25">
      <c r="A290" s="30"/>
      <c r="B290" s="10"/>
      <c r="C290" s="27"/>
      <c r="D290" s="11"/>
      <c r="E290" s="12"/>
      <c r="F290" s="12"/>
      <c r="G290" s="1"/>
    </row>
    <row r="291" spans="1:7" ht="15.75" x14ac:dyDescent="0.25">
      <c r="A291" s="30"/>
      <c r="B291" s="10"/>
      <c r="C291" s="27"/>
      <c r="D291" s="11"/>
      <c r="E291" s="12"/>
      <c r="F291" s="12"/>
      <c r="G291" s="1"/>
    </row>
    <row r="292" spans="1:7" ht="15.75" x14ac:dyDescent="0.25">
      <c r="A292" s="30"/>
      <c r="B292" s="10"/>
      <c r="C292" s="27"/>
      <c r="D292" s="11"/>
      <c r="E292" s="12"/>
      <c r="F292" s="12"/>
      <c r="G292" s="1"/>
    </row>
    <row r="293" spans="1:7" ht="15.75" x14ac:dyDescent="0.25">
      <c r="A293" s="30"/>
      <c r="B293" s="10"/>
      <c r="C293" s="27"/>
      <c r="D293" s="11"/>
      <c r="E293" s="12"/>
      <c r="F293" s="12"/>
      <c r="G293" s="1"/>
    </row>
    <row r="294" spans="1:7" ht="15.75" x14ac:dyDescent="0.25">
      <c r="A294" s="30"/>
      <c r="B294" s="10"/>
      <c r="C294" s="27"/>
      <c r="D294" s="11"/>
      <c r="E294" s="12"/>
      <c r="F294" s="12"/>
      <c r="G294" s="1"/>
    </row>
    <row r="295" spans="1:7" ht="15.75" x14ac:dyDescent="0.25">
      <c r="A295" s="30"/>
      <c r="B295" s="10"/>
      <c r="C295" s="27"/>
      <c r="D295" s="11"/>
      <c r="E295" s="12"/>
      <c r="F295" s="12"/>
      <c r="G295" s="1"/>
    </row>
    <row r="296" spans="1:7" ht="15.75" x14ac:dyDescent="0.25">
      <c r="A296" s="30"/>
      <c r="B296" s="10"/>
      <c r="C296" s="27"/>
      <c r="D296" s="11"/>
      <c r="E296" s="12"/>
      <c r="F296" s="12"/>
      <c r="G296" s="1"/>
    </row>
    <row r="297" spans="1:7" ht="15.75" x14ac:dyDescent="0.25">
      <c r="A297" s="30"/>
      <c r="B297" s="10"/>
      <c r="C297" s="27"/>
      <c r="D297" s="11"/>
      <c r="E297" s="12"/>
      <c r="F297" s="12"/>
      <c r="G297" s="1"/>
    </row>
    <row r="298" spans="1:7" ht="15.75" x14ac:dyDescent="0.25">
      <c r="A298" s="30"/>
      <c r="B298" s="10"/>
      <c r="C298" s="27"/>
      <c r="D298" s="11"/>
      <c r="E298" s="12"/>
      <c r="F298" s="12"/>
      <c r="G298" s="1"/>
    </row>
    <row r="299" spans="1:7" ht="15.75" x14ac:dyDescent="0.25">
      <c r="A299" s="30"/>
      <c r="B299" s="10"/>
      <c r="C299" s="27"/>
      <c r="D299" s="11"/>
      <c r="E299" s="12"/>
      <c r="F299" s="12"/>
      <c r="G299" s="1"/>
    </row>
    <row r="300" spans="1:7" ht="15.75" x14ac:dyDescent="0.25">
      <c r="A300" s="30"/>
      <c r="B300" s="10"/>
      <c r="C300" s="27"/>
      <c r="D300" s="11"/>
      <c r="E300" s="12"/>
      <c r="F300" s="12"/>
      <c r="G300" s="1"/>
    </row>
    <row r="301" spans="1:7" ht="15.75" x14ac:dyDescent="0.25">
      <c r="A301" s="30"/>
      <c r="B301" s="10"/>
      <c r="C301" s="27"/>
      <c r="D301" s="11"/>
      <c r="E301" s="12"/>
      <c r="F301" s="12"/>
      <c r="G301" s="1"/>
    </row>
  </sheetData>
  <mergeCells count="10">
    <mergeCell ref="A190:D190"/>
    <mergeCell ref="A191:G191"/>
    <mergeCell ref="A212:D212"/>
    <mergeCell ref="A213:D213"/>
    <mergeCell ref="A5:G6"/>
    <mergeCell ref="E2:G2"/>
    <mergeCell ref="E4:G4"/>
    <mergeCell ref="F1:G1"/>
    <mergeCell ref="A9:G9"/>
    <mergeCell ref="D3:G3"/>
  </mergeCells>
  <phoneticPr fontId="0" type="noConversion"/>
  <pageMargins left="0.35433070866141736" right="0.23622047244094491" top="0.27559055118110237" bottom="0.47244094488188981" header="0.51181102362204722" footer="0.51181102362204722"/>
  <pageSetup paperSize="9" scale="84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showGridLines="0" workbookViewId="0">
      <selection activeCell="B3" sqref="B3"/>
    </sheetView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62" t="s">
        <v>117</v>
      </c>
      <c r="C1" s="63"/>
      <c r="D1" s="68"/>
      <c r="E1" s="68"/>
    </row>
    <row r="2" spans="2:5" x14ac:dyDescent="0.2">
      <c r="B2" s="62" t="s">
        <v>118</v>
      </c>
      <c r="C2" s="63"/>
      <c r="D2" s="68"/>
      <c r="E2" s="68"/>
    </row>
    <row r="3" spans="2:5" x14ac:dyDescent="0.2">
      <c r="B3" s="64"/>
      <c r="C3" s="64"/>
      <c r="D3" s="69"/>
      <c r="E3" s="69"/>
    </row>
    <row r="4" spans="2:5" ht="51" x14ac:dyDescent="0.2">
      <c r="B4" s="65" t="s">
        <v>119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62" t="s">
        <v>120</v>
      </c>
      <c r="C6" s="63"/>
      <c r="D6" s="68"/>
      <c r="E6" s="70" t="s">
        <v>121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66" t="s">
        <v>122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0"/>
  <sheetViews>
    <sheetView showGridLines="0" workbookViewId="0"/>
  </sheetViews>
  <sheetFormatPr defaultRowHeight="12.75" x14ac:dyDescent="0.2"/>
  <cols>
    <col min="1" max="1" width="1.140625" customWidth="1"/>
    <col min="2" max="2" width="64.42578125" customWidth="1"/>
    <col min="3" max="3" width="1.5703125" customWidth="1"/>
    <col min="4" max="4" width="5.5703125" customWidth="1"/>
    <col min="5" max="5" width="16" customWidth="1"/>
  </cols>
  <sheetData>
    <row r="1" spans="2:5" x14ac:dyDescent="0.2">
      <c r="B1" s="74" t="s">
        <v>129</v>
      </c>
      <c r="C1" s="75"/>
      <c r="D1" s="78"/>
      <c r="E1" s="78"/>
    </row>
    <row r="2" spans="2:5" x14ac:dyDescent="0.2">
      <c r="B2" s="74" t="s">
        <v>130</v>
      </c>
      <c r="C2" s="75"/>
      <c r="D2" s="78"/>
      <c r="E2" s="78"/>
    </row>
    <row r="3" spans="2:5" x14ac:dyDescent="0.2">
      <c r="B3" s="64"/>
      <c r="C3" s="64"/>
      <c r="D3" s="69"/>
      <c r="E3" s="69"/>
    </row>
    <row r="4" spans="2:5" ht="51" x14ac:dyDescent="0.2">
      <c r="B4" s="76" t="s">
        <v>119</v>
      </c>
      <c r="C4" s="64"/>
      <c r="D4" s="69"/>
      <c r="E4" s="69"/>
    </row>
    <row r="5" spans="2:5" x14ac:dyDescent="0.2">
      <c r="B5" s="64"/>
      <c r="C5" s="64"/>
      <c r="D5" s="69"/>
      <c r="E5" s="69"/>
    </row>
    <row r="6" spans="2:5" ht="25.5" x14ac:dyDescent="0.2">
      <c r="B6" s="74" t="s">
        <v>120</v>
      </c>
      <c r="C6" s="75"/>
      <c r="D6" s="78"/>
      <c r="E6" s="79" t="s">
        <v>121</v>
      </c>
    </row>
    <row r="7" spans="2:5" ht="13.5" thickBot="1" x14ac:dyDescent="0.25">
      <c r="B7" s="64"/>
      <c r="C7" s="64"/>
      <c r="D7" s="69"/>
      <c r="E7" s="69"/>
    </row>
    <row r="8" spans="2:5" ht="39" thickBot="1" x14ac:dyDescent="0.25">
      <c r="B8" s="77" t="s">
        <v>122</v>
      </c>
      <c r="C8" s="67"/>
      <c r="D8" s="71"/>
      <c r="E8" s="72">
        <v>6</v>
      </c>
    </row>
    <row r="9" spans="2:5" x14ac:dyDescent="0.2">
      <c r="B9" s="64"/>
      <c r="C9" s="64"/>
      <c r="D9" s="69"/>
      <c r="E9" s="69"/>
    </row>
    <row r="10" spans="2:5" x14ac:dyDescent="0.2">
      <c r="B10" s="64"/>
      <c r="C10" s="64"/>
      <c r="D10" s="69"/>
      <c r="E10" s="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zał_3_wydatki 2004</vt:lpstr>
      <vt:lpstr>Raport zgodności</vt:lpstr>
      <vt:lpstr>Raport zgodności (1)</vt:lpstr>
      <vt:lpstr>'zał_3_wydatki 2004'!Obszar_wydruku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Basia</dc:creator>
  <cp:lastModifiedBy>Skarbnik</cp:lastModifiedBy>
  <cp:lastPrinted>2017-03-30T07:34:13Z</cp:lastPrinted>
  <dcterms:created xsi:type="dcterms:W3CDTF">2007-03-14T08:26:47Z</dcterms:created>
  <dcterms:modified xsi:type="dcterms:W3CDTF">2017-03-30T07:34:50Z</dcterms:modified>
</cp:coreProperties>
</file>