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480" windowHeight="8190" tabRatio="601"/>
  </bookViews>
  <sheets>
    <sheet name="zał_3_wydatki 2004" sheetId="1" r:id="rId1"/>
  </sheets>
  <definedNames>
    <definedName name="__xlnm.Print_Area_1">'zał_3_wydatki 2004'!$A$1:$G$376</definedName>
    <definedName name="_xlnm.Print_Area" localSheetId="0">'zał_3_wydatki 2004'!$A$1:$G$430</definedName>
  </definedNames>
  <calcPr calcId="145621"/>
</workbook>
</file>

<file path=xl/calcChain.xml><?xml version="1.0" encoding="utf-8"?>
<calcChain xmlns="http://schemas.openxmlformats.org/spreadsheetml/2006/main">
  <c r="F427" i="1" l="1"/>
  <c r="F426" i="1" s="1"/>
  <c r="E427" i="1"/>
  <c r="E426" i="1" s="1"/>
  <c r="F424" i="1"/>
  <c r="E424" i="1"/>
  <c r="F422" i="1"/>
  <c r="F421" i="1" s="1"/>
  <c r="E422" i="1"/>
  <c r="E421" i="1" s="1"/>
  <c r="F418" i="1"/>
  <c r="E418" i="1"/>
  <c r="F416" i="1"/>
  <c r="E416" i="1"/>
  <c r="F413" i="1"/>
  <c r="E413" i="1"/>
  <c r="F410" i="1"/>
  <c r="E410" i="1"/>
  <c r="F407" i="1"/>
  <c r="F406" i="1" s="1"/>
  <c r="E407" i="1"/>
  <c r="E406" i="1" s="1"/>
  <c r="F404" i="1"/>
  <c r="E404" i="1"/>
  <c r="F402" i="1"/>
  <c r="E402" i="1"/>
  <c r="F400" i="1"/>
  <c r="F399" i="1" s="1"/>
  <c r="E400" i="1"/>
  <c r="E399" i="1" s="1"/>
  <c r="F395" i="1"/>
  <c r="E395" i="1"/>
  <c r="F392" i="1"/>
  <c r="F391" i="1" s="1"/>
  <c r="E392" i="1"/>
  <c r="E391" i="1" s="1"/>
  <c r="F389" i="1"/>
  <c r="E389" i="1"/>
  <c r="F387" i="1"/>
  <c r="E387" i="1"/>
  <c r="E386" i="1" s="1"/>
  <c r="F384" i="1"/>
  <c r="F383" i="1" s="1"/>
  <c r="E384" i="1"/>
  <c r="E383" i="1" s="1"/>
  <c r="F381" i="1"/>
  <c r="E381" i="1"/>
  <c r="F48" i="1"/>
  <c r="E48" i="1"/>
  <c r="F352" i="1"/>
  <c r="E352" i="1"/>
  <c r="G428" i="1"/>
  <c r="G425" i="1"/>
  <c r="G423" i="1"/>
  <c r="G420" i="1"/>
  <c r="G419" i="1"/>
  <c r="G417" i="1"/>
  <c r="G415" i="1"/>
  <c r="G414" i="1"/>
  <c r="G412" i="1"/>
  <c r="G411" i="1"/>
  <c r="G409" i="1"/>
  <c r="G408" i="1"/>
  <c r="G405" i="1"/>
  <c r="G403" i="1"/>
  <c r="G401" i="1"/>
  <c r="G398" i="1"/>
  <c r="G397" i="1"/>
  <c r="G396" i="1"/>
  <c r="G394" i="1"/>
  <c r="G393" i="1"/>
  <c r="G390" i="1"/>
  <c r="G385" i="1"/>
  <c r="G382" i="1"/>
  <c r="G24" i="1"/>
  <c r="G387" i="1" l="1"/>
  <c r="G389" i="1"/>
  <c r="F386" i="1"/>
  <c r="G386" i="1" l="1"/>
  <c r="G384" i="1" l="1"/>
  <c r="G372" i="1"/>
  <c r="G373" i="1"/>
  <c r="F369" i="1"/>
  <c r="E369" i="1"/>
  <c r="G371" i="1"/>
  <c r="F360" i="1"/>
  <c r="F359" i="1" s="1"/>
  <c r="E360" i="1"/>
  <c r="G366" i="1"/>
  <c r="G361" i="1"/>
  <c r="G362" i="1"/>
  <c r="G363" i="1"/>
  <c r="G357" i="1"/>
  <c r="F356" i="1"/>
  <c r="E356" i="1"/>
  <c r="G355" i="1"/>
  <c r="F354" i="1"/>
  <c r="E354" i="1"/>
  <c r="F337" i="1"/>
  <c r="E337" i="1"/>
  <c r="G348" i="1"/>
  <c r="G347" i="1"/>
  <c r="F332" i="1"/>
  <c r="E332" i="1"/>
  <c r="F330" i="1"/>
  <c r="E330" i="1"/>
  <c r="G317" i="1"/>
  <c r="F304" i="1"/>
  <c r="E304" i="1"/>
  <c r="G305" i="1"/>
  <c r="G306" i="1"/>
  <c r="F296" i="1"/>
  <c r="E296" i="1"/>
  <c r="F283" i="1"/>
  <c r="E283" i="1"/>
  <c r="G284" i="1"/>
  <c r="G278" i="1"/>
  <c r="F247" i="1"/>
  <c r="E247" i="1"/>
  <c r="G252" i="1"/>
  <c r="G251" i="1"/>
  <c r="G250" i="1"/>
  <c r="G249" i="1"/>
  <c r="G241" i="1"/>
  <c r="F240" i="1"/>
  <c r="E240" i="1"/>
  <c r="G238" i="1"/>
  <c r="F226" i="1"/>
  <c r="E226" i="1"/>
  <c r="G229" i="1"/>
  <c r="E220" i="1"/>
  <c r="E202" i="1"/>
  <c r="G218" i="1"/>
  <c r="G217" i="1"/>
  <c r="G216" i="1"/>
  <c r="G215" i="1"/>
  <c r="G214" i="1"/>
  <c r="G213" i="1"/>
  <c r="G212" i="1"/>
  <c r="G211" i="1"/>
  <c r="G210" i="1"/>
  <c r="G209" i="1"/>
  <c r="G208" i="1"/>
  <c r="F202" i="1"/>
  <c r="G203" i="1"/>
  <c r="G199" i="1"/>
  <c r="G200" i="1"/>
  <c r="F198" i="1"/>
  <c r="E198" i="1"/>
  <c r="F176" i="1"/>
  <c r="E176" i="1"/>
  <c r="G186" i="1"/>
  <c r="F174" i="1"/>
  <c r="E174" i="1"/>
  <c r="G175" i="1"/>
  <c r="F152" i="1"/>
  <c r="E152" i="1"/>
  <c r="G153" i="1"/>
  <c r="F132" i="1"/>
  <c r="E132" i="1"/>
  <c r="G147" i="1"/>
  <c r="G143" i="1"/>
  <c r="G133" i="1"/>
  <c r="F126" i="1"/>
  <c r="E126" i="1"/>
  <c r="E125" i="1" s="1"/>
  <c r="G119" i="1"/>
  <c r="F104" i="1"/>
  <c r="E104" i="1"/>
  <c r="G106" i="1"/>
  <c r="F93" i="1"/>
  <c r="F92" i="1" s="1"/>
  <c r="E93" i="1"/>
  <c r="E92" i="1" s="1"/>
  <c r="G97" i="1"/>
  <c r="G90" i="1"/>
  <c r="G91" i="1"/>
  <c r="F89" i="1"/>
  <c r="E89" i="1"/>
  <c r="F60" i="1"/>
  <c r="E60" i="1"/>
  <c r="E50" i="1"/>
  <c r="F40" i="1"/>
  <c r="E40" i="1"/>
  <c r="G36" i="1"/>
  <c r="G380" i="1"/>
  <c r="F379" i="1"/>
  <c r="F378" i="1" s="1"/>
  <c r="F429" i="1" s="1"/>
  <c r="G429" i="1" s="1"/>
  <c r="E379" i="1"/>
  <c r="E378" i="1" s="1"/>
  <c r="E429" i="1" s="1"/>
  <c r="F11" i="1"/>
  <c r="E11" i="1"/>
  <c r="E30" i="1"/>
  <c r="E20" i="1"/>
  <c r="E15" i="1"/>
  <c r="G364" i="1"/>
  <c r="G248" i="1"/>
  <c r="G121" i="1"/>
  <c r="F99" i="1"/>
  <c r="F98" i="1" s="1"/>
  <c r="F129" i="1"/>
  <c r="F128" i="1" s="1"/>
  <c r="E129" i="1"/>
  <c r="E128" i="1" s="1"/>
  <c r="G127" i="1"/>
  <c r="G39" i="1"/>
  <c r="F307" i="1"/>
  <c r="E307" i="1"/>
  <c r="G314" i="1"/>
  <c r="G312" i="1"/>
  <c r="G311" i="1"/>
  <c r="G310" i="1"/>
  <c r="G309" i="1"/>
  <c r="G308" i="1"/>
  <c r="G298" i="1"/>
  <c r="G297" i="1"/>
  <c r="G288" i="1"/>
  <c r="G287" i="1"/>
  <c r="G286" i="1"/>
  <c r="G276" i="1"/>
  <c r="G227" i="1"/>
  <c r="F265" i="1"/>
  <c r="E265" i="1"/>
  <c r="G280" i="1"/>
  <c r="F243" i="1"/>
  <c r="G222" i="1"/>
  <c r="G190" i="1"/>
  <c r="G141" i="1"/>
  <c r="G95" i="1"/>
  <c r="G81" i="1"/>
  <c r="G28" i="1"/>
  <c r="F15" i="1"/>
  <c r="G16" i="1"/>
  <c r="G331" i="1"/>
  <c r="G299" i="1"/>
  <c r="F300" i="1"/>
  <c r="E300" i="1"/>
  <c r="G228" i="1"/>
  <c r="F230" i="1"/>
  <c r="E230" i="1"/>
  <c r="G219" i="1"/>
  <c r="G207" i="1"/>
  <c r="G206" i="1"/>
  <c r="G205" i="1"/>
  <c r="G204" i="1"/>
  <c r="F315" i="1"/>
  <c r="G124" i="1"/>
  <c r="E84" i="1"/>
  <c r="F84" i="1"/>
  <c r="F50" i="1"/>
  <c r="F56" i="1"/>
  <c r="F109" i="1"/>
  <c r="F102" i="1"/>
  <c r="F107" i="1"/>
  <c r="F111" i="1"/>
  <c r="F13" i="1"/>
  <c r="F10" i="1" s="1"/>
  <c r="F20" i="1"/>
  <c r="F220" i="1"/>
  <c r="F196" i="1"/>
  <c r="F232" i="1"/>
  <c r="F245" i="1"/>
  <c r="F253" i="1"/>
  <c r="F257" i="1"/>
  <c r="F259" i="1"/>
  <c r="F261" i="1"/>
  <c r="F263" i="1"/>
  <c r="F281" i="1"/>
  <c r="F290" i="1"/>
  <c r="F323" i="1"/>
  <c r="F350" i="1"/>
  <c r="F349" i="1" s="1"/>
  <c r="E56" i="1"/>
  <c r="E102" i="1"/>
  <c r="E107" i="1"/>
  <c r="E109" i="1"/>
  <c r="E111" i="1"/>
  <c r="G111" i="1" s="1"/>
  <c r="E13" i="1"/>
  <c r="E99" i="1"/>
  <c r="E98" i="1" s="1"/>
  <c r="E196" i="1"/>
  <c r="E232" i="1"/>
  <c r="E290" i="1"/>
  <c r="E315" i="1"/>
  <c r="G316" i="1"/>
  <c r="E350" i="1"/>
  <c r="G350" i="1"/>
  <c r="G368" i="1"/>
  <c r="G367" i="1"/>
  <c r="G365" i="1"/>
  <c r="G338" i="1"/>
  <c r="G194" i="1"/>
  <c r="G192" i="1"/>
  <c r="G184" i="1"/>
  <c r="G169" i="1"/>
  <c r="G167" i="1"/>
  <c r="G161" i="1"/>
  <c r="G139" i="1"/>
  <c r="G138" i="1"/>
  <c r="G123" i="1"/>
  <c r="G94" i="1"/>
  <c r="G86" i="1"/>
  <c r="G85" i="1"/>
  <c r="G63" i="1"/>
  <c r="G53" i="1"/>
  <c r="G32" i="1"/>
  <c r="E243" i="1"/>
  <c r="E245" i="1"/>
  <c r="E253" i="1"/>
  <c r="E257" i="1"/>
  <c r="E259" i="1"/>
  <c r="E261" i="1"/>
  <c r="E263" i="1"/>
  <c r="E281" i="1"/>
  <c r="E323" i="1"/>
  <c r="G21" i="1"/>
  <c r="F30" i="1"/>
  <c r="G256" i="1"/>
  <c r="G255" i="1"/>
  <c r="G185" i="1"/>
  <c r="G187" i="1"/>
  <c r="G38" i="1"/>
  <c r="G80" i="1"/>
  <c r="G358" i="1"/>
  <c r="G344" i="1"/>
  <c r="G334" i="1"/>
  <c r="G313" i="1"/>
  <c r="G275" i="1"/>
  <c r="G223" i="1"/>
  <c r="G201" i="1"/>
  <c r="G189" i="1"/>
  <c r="G168" i="1"/>
  <c r="G162" i="1"/>
  <c r="G149" i="1"/>
  <c r="G148" i="1"/>
  <c r="G77" i="1"/>
  <c r="G62" i="1"/>
  <c r="G31" i="1"/>
  <c r="G144" i="1"/>
  <c r="G14" i="1"/>
  <c r="G329" i="1"/>
  <c r="G246" i="1"/>
  <c r="G235" i="1"/>
  <c r="G234" i="1"/>
  <c r="G17" i="1"/>
  <c r="G18" i="1"/>
  <c r="G22" i="1"/>
  <c r="G25" i="1"/>
  <c r="G26" i="1"/>
  <c r="G27" i="1"/>
  <c r="G33" i="1"/>
  <c r="G34" i="1"/>
  <c r="G35" i="1"/>
  <c r="G37" i="1"/>
  <c r="G49" i="1"/>
  <c r="G51" i="1"/>
  <c r="G52" i="1"/>
  <c r="G54" i="1"/>
  <c r="G57" i="1"/>
  <c r="G58" i="1"/>
  <c r="G59" i="1"/>
  <c r="G61" i="1"/>
  <c r="G65" i="1"/>
  <c r="G66" i="1"/>
  <c r="G67" i="1"/>
  <c r="G68" i="1"/>
  <c r="G69" i="1"/>
  <c r="G70" i="1"/>
  <c r="G71" i="1"/>
  <c r="G72" i="1"/>
  <c r="G73" i="1"/>
  <c r="G74" i="1"/>
  <c r="G75" i="1"/>
  <c r="G76" i="1"/>
  <c r="G78" i="1"/>
  <c r="G79" i="1"/>
  <c r="G82" i="1"/>
  <c r="G83" i="1"/>
  <c r="G87" i="1"/>
  <c r="G88" i="1"/>
  <c r="G96" i="1"/>
  <c r="G100" i="1"/>
  <c r="G103" i="1"/>
  <c r="G105" i="1"/>
  <c r="G108" i="1"/>
  <c r="G110" i="1"/>
  <c r="G112" i="1"/>
  <c r="G113" i="1"/>
  <c r="G114" i="1"/>
  <c r="G115" i="1"/>
  <c r="G116" i="1"/>
  <c r="G117" i="1"/>
  <c r="G118" i="1"/>
  <c r="G120" i="1"/>
  <c r="G122" i="1"/>
  <c r="G130" i="1"/>
  <c r="G134" i="1"/>
  <c r="G135" i="1"/>
  <c r="G136" i="1"/>
  <c r="G137" i="1"/>
  <c r="G140" i="1"/>
  <c r="G142" i="1"/>
  <c r="G145" i="1"/>
  <c r="G146" i="1"/>
  <c r="G150" i="1"/>
  <c r="G151" i="1"/>
  <c r="G154" i="1"/>
  <c r="G155" i="1"/>
  <c r="G156" i="1"/>
  <c r="G157" i="1"/>
  <c r="G158" i="1"/>
  <c r="G159" i="1"/>
  <c r="G160" i="1"/>
  <c r="G163" i="1"/>
  <c r="G164" i="1"/>
  <c r="G165" i="1"/>
  <c r="G166" i="1"/>
  <c r="G170" i="1"/>
  <c r="G171" i="1"/>
  <c r="G172" i="1"/>
  <c r="G173" i="1"/>
  <c r="G177" i="1"/>
  <c r="G178" i="1"/>
  <c r="G179" i="1"/>
  <c r="G180" i="1"/>
  <c r="G181" i="1"/>
  <c r="G182" i="1"/>
  <c r="G183" i="1"/>
  <c r="G188" i="1"/>
  <c r="G191" i="1"/>
  <c r="G193" i="1"/>
  <c r="G195" i="1"/>
  <c r="G197" i="1"/>
  <c r="G221" i="1"/>
  <c r="G224" i="1"/>
  <c r="G231" i="1"/>
  <c r="G233" i="1"/>
  <c r="G236" i="1"/>
  <c r="G237" i="1"/>
  <c r="G239" i="1"/>
  <c r="G244" i="1"/>
  <c r="G254" i="1"/>
  <c r="G258" i="1"/>
  <c r="G260" i="1"/>
  <c r="G262" i="1"/>
  <c r="G264" i="1"/>
  <c r="G266" i="1"/>
  <c r="G267" i="1"/>
  <c r="G268" i="1"/>
  <c r="G269" i="1"/>
  <c r="G270" i="1"/>
  <c r="G271" i="1"/>
  <c r="G272" i="1"/>
  <c r="G273" i="1"/>
  <c r="G274" i="1"/>
  <c r="G277" i="1"/>
  <c r="G279" i="1"/>
  <c r="G282" i="1"/>
  <c r="G285" i="1"/>
  <c r="G291" i="1"/>
  <c r="G292" i="1"/>
  <c r="G293" i="1"/>
  <c r="G294" i="1"/>
  <c r="G295" i="1"/>
  <c r="G301" i="1"/>
  <c r="G302" i="1"/>
  <c r="G318" i="1"/>
  <c r="G319" i="1"/>
  <c r="G320" i="1"/>
  <c r="G321" i="1"/>
  <c r="G322" i="1"/>
  <c r="G324" i="1"/>
  <c r="G325" i="1"/>
  <c r="G326" i="1"/>
  <c r="G327" i="1"/>
  <c r="G328" i="1"/>
  <c r="G333" i="1"/>
  <c r="G335" i="1"/>
  <c r="G336" i="1"/>
  <c r="G339" i="1"/>
  <c r="G340" i="1"/>
  <c r="G341" i="1"/>
  <c r="G342" i="1"/>
  <c r="G343" i="1"/>
  <c r="G345" i="1"/>
  <c r="G346" i="1"/>
  <c r="G351" i="1"/>
  <c r="G353" i="1"/>
  <c r="G370" i="1"/>
  <c r="G374" i="1"/>
  <c r="G375" i="1"/>
  <c r="E359" i="1" l="1"/>
  <c r="E349" i="1"/>
  <c r="G378" i="1"/>
  <c r="G381" i="1"/>
  <c r="G383" i="1"/>
  <c r="G356" i="1"/>
  <c r="G354" i="1"/>
  <c r="G337" i="1"/>
  <c r="F225" i="1"/>
  <c r="G315" i="1"/>
  <c r="E225" i="1"/>
  <c r="G240" i="1"/>
  <c r="E131" i="1"/>
  <c r="F131" i="1"/>
  <c r="G220" i="1"/>
  <c r="G174" i="1"/>
  <c r="E29" i="1"/>
  <c r="G89" i="1"/>
  <c r="F47" i="1"/>
  <c r="G253" i="1"/>
  <c r="F101" i="1"/>
  <c r="F29" i="1"/>
  <c r="F289" i="1"/>
  <c r="G50" i="1"/>
  <c r="E47" i="1"/>
  <c r="G323" i="1"/>
  <c r="G281" i="1"/>
  <c r="G261" i="1"/>
  <c r="G257" i="1"/>
  <c r="G245" i="1"/>
  <c r="G332" i="1"/>
  <c r="G232" i="1"/>
  <c r="G196" i="1"/>
  <c r="E289" i="1"/>
  <c r="G109" i="1"/>
  <c r="G56" i="1"/>
  <c r="G84" i="1"/>
  <c r="G202" i="1"/>
  <c r="G60" i="1"/>
  <c r="G243" i="1"/>
  <c r="G152" i="1"/>
  <c r="G128" i="1"/>
  <c r="G263" i="1"/>
  <c r="G259" i="1"/>
  <c r="G107" i="1"/>
  <c r="E101" i="1"/>
  <c r="G304" i="1"/>
  <c r="G93" i="1"/>
  <c r="G20" i="1"/>
  <c r="G198" i="1"/>
  <c r="G129" i="1"/>
  <c r="G247" i="1"/>
  <c r="G369" i="1"/>
  <c r="G352" i="1"/>
  <c r="G15" i="1"/>
  <c r="G226" i="1"/>
  <c r="G99" i="1"/>
  <c r="G176" i="1"/>
  <c r="E303" i="1"/>
  <c r="G230" i="1"/>
  <c r="G300" i="1"/>
  <c r="G330" i="1"/>
  <c r="G265" i="1"/>
  <c r="G283" i="1"/>
  <c r="G296" i="1"/>
  <c r="G307" i="1"/>
  <c r="G379" i="1"/>
  <c r="G360" i="1"/>
  <c r="G290" i="1"/>
  <c r="G30" i="1"/>
  <c r="G48" i="1"/>
  <c r="G13" i="1"/>
  <c r="F303" i="1"/>
  <c r="E10" i="1"/>
  <c r="G102" i="1"/>
  <c r="G104" i="1"/>
  <c r="G132" i="1"/>
  <c r="G126" i="1"/>
  <c r="E242" i="1"/>
  <c r="F242" i="1"/>
  <c r="F125" i="1"/>
  <c r="G125" i="1" s="1"/>
  <c r="G98" i="1"/>
  <c r="G289" i="1" l="1"/>
  <c r="G101" i="1"/>
  <c r="G29" i="1"/>
  <c r="G131" i="1"/>
  <c r="G349" i="1"/>
  <c r="G10" i="1"/>
  <c r="G92" i="1"/>
  <c r="G225" i="1"/>
  <c r="G303" i="1"/>
  <c r="G47" i="1"/>
  <c r="G359" i="1"/>
  <c r="G242" i="1"/>
  <c r="F23" i="1"/>
  <c r="F19" i="1" s="1"/>
  <c r="E23" i="1"/>
  <c r="E19" i="1" s="1"/>
  <c r="G23" i="1" l="1"/>
  <c r="G19" i="1"/>
  <c r="F64" i="1"/>
  <c r="E64" i="1"/>
  <c r="E55" i="1" s="1"/>
  <c r="E376" i="1" s="1"/>
  <c r="E430" i="1" s="1"/>
  <c r="G64" i="1" l="1"/>
  <c r="F55" i="1"/>
  <c r="F376" i="1" s="1"/>
  <c r="G55" i="1" l="1"/>
  <c r="G376" i="1" l="1"/>
  <c r="F430" i="1"/>
  <c r="G430" i="1" s="1"/>
  <c r="G424" i="1"/>
  <c r="G422" i="1" l="1"/>
  <c r="G421" i="1" l="1"/>
  <c r="G418" i="1" l="1"/>
  <c r="G416" i="1" l="1"/>
  <c r="G413" i="1" l="1"/>
  <c r="G410" i="1" l="1"/>
  <c r="G407" i="1" l="1"/>
  <c r="G406" i="1" l="1"/>
  <c r="G404" i="1" l="1"/>
  <c r="G402" i="1" l="1"/>
  <c r="G400" i="1" l="1"/>
  <c r="G399" i="1" l="1"/>
  <c r="G395" i="1" l="1"/>
  <c r="G392" i="1" l="1"/>
  <c r="G391" i="1"/>
  <c r="G426" i="1"/>
  <c r="G427" i="1" l="1"/>
</calcChain>
</file>

<file path=xl/sharedStrings.xml><?xml version="1.0" encoding="utf-8"?>
<sst xmlns="http://schemas.openxmlformats.org/spreadsheetml/2006/main" count="493" uniqueCount="191">
  <si>
    <t>Dział</t>
  </si>
  <si>
    <t>Rozdział</t>
  </si>
  <si>
    <t>§</t>
  </si>
  <si>
    <t>Nazwa</t>
  </si>
  <si>
    <t>Plan</t>
  </si>
  <si>
    <t>Wykonanie</t>
  </si>
  <si>
    <t>Procent wykonania</t>
  </si>
  <si>
    <t>010</t>
  </si>
  <si>
    <t>Rolnictwo i łowiectwo</t>
  </si>
  <si>
    <t>01030</t>
  </si>
  <si>
    <t>Izby rolnicze</t>
  </si>
  <si>
    <t>Wydatki gmin na rzecz izb rolniczych w wysokości 2% uzyskanych wpływów z podatku rolnego</t>
  </si>
  <si>
    <t>01095</t>
  </si>
  <si>
    <t>Pozostała działalność</t>
  </si>
  <si>
    <t xml:space="preserve">Wynagrodzenia  bezosobowe </t>
  </si>
  <si>
    <t>Różne opłaty i składki</t>
  </si>
  <si>
    <t>600</t>
  </si>
  <si>
    <t>Transport i łączność</t>
  </si>
  <si>
    <t>60004</t>
  </si>
  <si>
    <t>Lokalny transport zbiorowy</t>
  </si>
  <si>
    <t>Zakup usług pozostałych</t>
  </si>
  <si>
    <t>60016</t>
  </si>
  <si>
    <t>Drogi publiczne gminne</t>
  </si>
  <si>
    <t>Zakup materiałów i wyposażenia</t>
  </si>
  <si>
    <t>Zakup usług remontowych</t>
  </si>
  <si>
    <t>700</t>
  </si>
  <si>
    <t>Gospodarka mieszkaniowa</t>
  </si>
  <si>
    <t>70005</t>
  </si>
  <si>
    <t>Gospodarka gruntami i nieruchomościami</t>
  </si>
  <si>
    <t>Zakup energii</t>
  </si>
  <si>
    <t>Pozostałe odsetki</t>
  </si>
  <si>
    <t>Koszty postępowania sądowego i prokuratorskiego</t>
  </si>
  <si>
    <t>Wydatki inwestycyjne jednostek budżetowych</t>
  </si>
  <si>
    <t>710</t>
  </si>
  <si>
    <t>Działalność usługowa</t>
  </si>
  <si>
    <t>Plany zagospodarowania przestrzennego</t>
  </si>
  <si>
    <t>71035</t>
  </si>
  <si>
    <t xml:space="preserve">Cmentarze </t>
  </si>
  <si>
    <t>750</t>
  </si>
  <si>
    <t>Administracja publiczna</t>
  </si>
  <si>
    <t>75011</t>
  </si>
  <si>
    <t>Urzędy wojewódzkie</t>
  </si>
  <si>
    <t>Wynagrodzenia osobowe pracowników</t>
  </si>
  <si>
    <t>Składki na ubezpieczenia społeczne</t>
  </si>
  <si>
    <t>Składki na Fundusz Pracy</t>
  </si>
  <si>
    <t>75022</t>
  </si>
  <si>
    <t>Rady gmin (miast i miast na prawach powiatu)</t>
  </si>
  <si>
    <t>Różne wydatki na rzecz osób fizycznych</t>
  </si>
  <si>
    <t>75023</t>
  </si>
  <si>
    <t>Urzędy gmin (miast i miast na prawach powiatu)</t>
  </si>
  <si>
    <t>Wydatki osobowe niezaliczone do wynagrodzeń</t>
  </si>
  <si>
    <t>Dodatkowe wynagrodzenie roczne</t>
  </si>
  <si>
    <t>Zakup usług zdrowotnych</t>
  </si>
  <si>
    <t>Podróże służbowe krajowe</t>
  </si>
  <si>
    <t>Odpisy na zakładowy fundusz świadczeń socjalnych</t>
  </si>
  <si>
    <t>Szkolenia pracowników niebędących członkami korpusu służby cywilnej</t>
  </si>
  <si>
    <t>Promocja jednostek samorządu terytorialnego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</si>
  <si>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</si>
  <si>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</si>
  <si>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</si>
  <si>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</si>
  <si>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Wynagrodzenia bezosobowe</t>
  </si>
  <si>
    <t>Obrona narodowa</t>
  </si>
  <si>
    <t>Pozostałe wydatki obronne</t>
  </si>
  <si>
    <t>Bezpieczeństwo publiczne i ochrona przeciwpożarowa</t>
  </si>
  <si>
    <t>Komendy wojewódzkie Policji</t>
  </si>
  <si>
    <t>Komendy powiatowe Policji</t>
  </si>
  <si>
    <t>75411</t>
  </si>
  <si>
    <t>Komendy powiatowe Państwowej Straży Pożarnej</t>
  </si>
  <si>
    <t>75414</t>
  </si>
  <si>
    <t>Obrona cywilna</t>
  </si>
  <si>
    <t>75416</t>
  </si>
  <si>
    <t>Straż gminna (miejska)</t>
  </si>
  <si>
    <t>Różne rozliczenia</t>
  </si>
  <si>
    <t>Rezerwy ogólne i celowe</t>
  </si>
  <si>
    <t>Rezerwy</t>
  </si>
  <si>
    <t>801</t>
  </si>
  <si>
    <t>Oświata i wychowanie</t>
  </si>
  <si>
    <t>80101</t>
  </si>
  <si>
    <t>Szkoły podstawowe</t>
  </si>
  <si>
    <t>Przedszkola</t>
  </si>
  <si>
    <t>Nagrody i wydatki osobowe niezaliczone do wynagrodzeń</t>
  </si>
  <si>
    <t>Składka na Fundusz Pracy</t>
  </si>
  <si>
    <t>4170</t>
  </si>
  <si>
    <t>Zakup środków żywności</t>
  </si>
  <si>
    <t>4280</t>
  </si>
  <si>
    <t>Podróze służbowe krajowe</t>
  </si>
  <si>
    <t>4700</t>
  </si>
  <si>
    <t>80110</t>
  </si>
  <si>
    <t>Gimnazja</t>
  </si>
  <si>
    <t>Dokształcanie i doskonalenie nauczycieli</t>
  </si>
  <si>
    <t>80195</t>
  </si>
  <si>
    <t>851</t>
  </si>
  <si>
    <t>Ochrona zdrowia</t>
  </si>
  <si>
    <t>Zwalczanie narkomanii</t>
  </si>
  <si>
    <t>85154</t>
  </si>
  <si>
    <t>Przeciwdziałanie alkoholizmowi</t>
  </si>
  <si>
    <t>Dotacja celowa z budżetu na finansowanie zadań zleconych do realizacji stowarzyszeniom</t>
  </si>
  <si>
    <t>852</t>
  </si>
  <si>
    <t>Pomoc społeczna</t>
  </si>
  <si>
    <t>Domy pomocy społecznej</t>
  </si>
  <si>
    <t>Zakup usług przez jednostki samorządu terytorialnego od innych jednostek samorządu terytorialnego</t>
  </si>
  <si>
    <t xml:space="preserve">Świadczenia rodzinne, świadczenie z funduszu alimentacyjnego oraz składki  na ubezpieczenia emerytalne i rentowe z ubezpieczenia społecznego </t>
  </si>
  <si>
    <t xml:space="preserve">Świadczenia społeczne </t>
  </si>
  <si>
    <t>Składki na ubezpieczenie zdrowotne opłacane za osoby pobierajace niektóre świadczenia z pomocy społecznej, niektóre świadczenia rodzinne oraz za osoby uczestniczące  w zajęciach w centrum integracji  społecznej</t>
  </si>
  <si>
    <t>Składki na ubezpieczenie zdrowotne</t>
  </si>
  <si>
    <t>85214</t>
  </si>
  <si>
    <t xml:space="preserve">Zasiłki i pomoc w naturze oraz składki na ubezpieczenie emerytalne i rentowe </t>
  </si>
  <si>
    <t>Świadczenia społeczne</t>
  </si>
  <si>
    <t>85215</t>
  </si>
  <si>
    <t>Dodatki mieszkaniowe</t>
  </si>
  <si>
    <t>Zasiłki stałe</t>
  </si>
  <si>
    <t>85219</t>
  </si>
  <si>
    <t>Ośrodki pomocy społecznej</t>
  </si>
  <si>
    <t>85228</t>
  </si>
  <si>
    <t>Usługi opiekuńcze i specjalistyczne usługi opiekuńcze</t>
  </si>
  <si>
    <t>3110</t>
  </si>
  <si>
    <t>854</t>
  </si>
  <si>
    <t>Edukacyjna opieka wychowawcza</t>
  </si>
  <si>
    <t>85401</t>
  </si>
  <si>
    <t>Świetlice szkolne</t>
  </si>
  <si>
    <t>85415</t>
  </si>
  <si>
    <t>Pomoc materialna dla uczniów</t>
  </si>
  <si>
    <t>Stypendia  dla uczniów</t>
  </si>
  <si>
    <t>Inne formy pomocy dla uczniów</t>
  </si>
  <si>
    <t>900</t>
  </si>
  <si>
    <t>Gospodarka komunalna i ochrona środowiska</t>
  </si>
  <si>
    <t>Gospodarka ściekowa i ochrona wód</t>
  </si>
  <si>
    <t>90003</t>
  </si>
  <si>
    <t>Oczyszczanie miast i wsi</t>
  </si>
  <si>
    <t>90004</t>
  </si>
  <si>
    <t>Utrzymanie zieleni w miastach i gminach</t>
  </si>
  <si>
    <t>Oświetlenie ulic, placów i dróg</t>
  </si>
  <si>
    <t>Składki na ubezpieczenie społeczne</t>
  </si>
  <si>
    <t>Kultura i ochrona dziedzictwa narodowego</t>
  </si>
  <si>
    <t>Teatry</t>
  </si>
  <si>
    <t>Dotacja podmiotowa z budżetu dla samorządowej instytucji kultury</t>
  </si>
  <si>
    <t>Wydatki  inwestycyjne jednostek budżetowych</t>
  </si>
  <si>
    <t>Biblioteki</t>
  </si>
  <si>
    <t xml:space="preserve">Kultura fizyczna </t>
  </si>
  <si>
    <t xml:space="preserve"> Zadania w zakresie kultury fizycznej </t>
  </si>
  <si>
    <t>Gospodarka Odpadami</t>
  </si>
  <si>
    <t>4240</t>
  </si>
  <si>
    <t>4330</t>
  </si>
  <si>
    <t>4360</t>
  </si>
  <si>
    <t>4390</t>
  </si>
  <si>
    <t> Pozostała działalność</t>
  </si>
  <si>
    <t>Obsługa papierów wartościowych, kredytów i pożyczek jednostek samorządu terytorialnego</t>
  </si>
  <si>
    <t>Odsetki od samorządowych papierów wartościowych lub zaciągniętych przez jednostkę samorządu terytorialnego kredytów i pożyczek</t>
  </si>
  <si>
    <t>Wydatki na zakupy inwestycyjne jednostek budżetowych</t>
  </si>
  <si>
    <t>Dotacje celowe otrzymane z gminy na zadania bieżące realizowane na podstawie porozumień (umów) między jednostkami samorządu terytorialnego</t>
  </si>
  <si>
    <t>Wpłaty na Państwowy Fundusz Rehabilitacji Osób Niepełnosprawnych</t>
  </si>
  <si>
    <t>Opłaty z tytułu zakupu usług telekomunikacyjnych</t>
  </si>
  <si>
    <t>Opłaty z tytułu zakupu usług telekomunikacyjnych</t>
  </si>
  <si>
    <t>Zakup usług obejmujących wykonanie ekspertyz, analiz i opinii</t>
  </si>
  <si>
    <t>Zakup pomocy naukowych, dydaktycznych i książek</t>
  </si>
  <si>
    <t>Dowożenie uczniów do szkół</t>
  </si>
  <si>
    <t>Ochrona powietrza atmosferycznego i klimatu</t>
  </si>
  <si>
    <t>Dotacje celowe z budżetu na finansowanie lub dofinansowanie kosztów realizacji inwestycji i zakupów inwestycyjnych jednostek niezaliczanych do sektora finansów publicznych</t>
  </si>
  <si>
    <t>Realizacja zadań wymagających stosowania specjalnej organizacji nauki i metod pracy dla dzieci i młodzieży w szkołach podstawowych, gimnazjach, liceach ogólnokształcących, liceach profilowanych i szkołach zawodowych oraz szkołach artystycznych</t>
  </si>
  <si>
    <t> Obiekty sportowe</t>
  </si>
  <si>
    <t>Programy polityki zdrowotnej</t>
  </si>
  <si>
    <t> Rodziny zastępcze</t>
  </si>
  <si>
    <t>4300</t>
  </si>
  <si>
    <t>Zakup środków dydaktycznych i książek</t>
  </si>
  <si>
    <t xml:space="preserve">            INFORMACJA  Z  WYKONANIA   WYDATKÓW   ZA  I PÓŁROCZE 2016 ROKU</t>
  </si>
  <si>
    <t>Zakup usług przez jednostki samorządu terytorialnego od innych jedn. Samorz. terytorialnego</t>
  </si>
  <si>
    <t>01008</t>
  </si>
  <si>
    <t>Melioracje wodne</t>
  </si>
  <si>
    <t>Drogi publiczne wojewódzkie</t>
  </si>
  <si>
    <t>Opłaty za administrowanie i czynsze za budynki, lokale i pomieszczenia garażowe</t>
  </si>
  <si>
    <t>Podatek od towarów i usług VAT</t>
  </si>
  <si>
    <t>2300</t>
  </si>
  <si>
    <t>Wpłaty od jednostek na państwowy fundusz celowy</t>
  </si>
  <si>
    <t>Dotacja podmiotowa z budżetu dla niepublicznej jednostki systemu oświaty</t>
  </si>
  <si>
    <t>Zakup usług przez jednostki samorządu terytorialnego od innych jedn. samorządu terytorialnego</t>
  </si>
  <si>
    <t>Inne formy wychowania przedszkolnego</t>
  </si>
  <si>
    <t>Zwroty dotacji oraz płatności, w tym wykorzystanych niezgodnie z przeznaczeniem lub wykorzystanych z naruszeniem procedur, o których mowa w art.. 186 pkt 2 ustawy, pobranych nienależnie lub w nadmiernej wysokości, dotyczące wydatków majątkowych</t>
  </si>
  <si>
    <t>Świadczenie wychowawcze</t>
  </si>
  <si>
    <t>Kolonie i obozy oraz inne formy wypoczynku dzieci i młodzieży szkolnej, a także szkolenia młodzieży</t>
  </si>
  <si>
    <t>Dotacje celowe z budżetu na finansowanie lub dofinansowanie kosztów realizacji inwestycji i zakupów inwestycyjnych jednostek niezaliczanych do sektora finansów publicznych</t>
  </si>
  <si>
    <t>Ochrona zabytków i opieka nad zabytkami</t>
  </si>
  <si>
    <t>Wydatki inwestycyjne dotyczące obiektów zabytkowych będących w użytkowaniu jednostek budżetowych</t>
  </si>
  <si>
    <t>Nagrody o charakterze szczególnym niezaliczone do wynagrodzeń</t>
  </si>
  <si>
    <t>Wydatki bieżące</t>
  </si>
  <si>
    <t>Wydatki majątkowe</t>
  </si>
  <si>
    <t>wydatki bieżące razem</t>
  </si>
  <si>
    <t>wydatki majątkowe razem</t>
  </si>
  <si>
    <t>OGÓŁEM</t>
  </si>
  <si>
    <t>Obsługa długu publicznego</t>
  </si>
  <si>
    <t>Tabela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</si>
</sst>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0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10"/>
      <color indexed="9"/>
      <name val="Czcionka tekstu podstawowego"/>
      <family val="2"/>
      <charset val="238"/>
    </font>
    <font>
      <sz val="10"/>
      <color indexed="62"/>
      <name val="Czcionka tekstu podstawowego"/>
      <family val="2"/>
      <charset val="238"/>
    </font>
    <font>
      <b/>
      <sz val="10"/>
      <color indexed="63"/>
      <name val="Czcionka tekstu podstawowego"/>
      <family val="2"/>
      <charset val="238"/>
    </font>
    <font>
      <sz val="10"/>
      <color indexed="17"/>
      <name val="Czcionka tekstu podstawowego"/>
      <family val="2"/>
      <charset val="238"/>
    </font>
    <font>
      <sz val="10"/>
      <color indexed="52"/>
      <name val="Czcionka tekstu podstawowego"/>
      <family val="2"/>
      <charset val="238"/>
    </font>
    <font>
      <b/>
      <sz val="10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0"/>
      <color indexed="60"/>
      <name val="Czcionka tekstu podstawowego"/>
      <family val="2"/>
      <charset val="238"/>
    </font>
    <font>
      <b/>
      <sz val="10"/>
      <color indexed="52"/>
      <name val="Czcionka tekstu podstawowego"/>
      <family val="2"/>
      <charset val="238"/>
    </font>
    <font>
      <b/>
      <sz val="10"/>
      <color indexed="8"/>
      <name val="Czcionka tekstu podstawowego"/>
      <family val="2"/>
      <charset val="238"/>
    </font>
    <font>
      <i/>
      <sz val="10"/>
      <color indexed="23"/>
      <name val="Czcionka tekstu podstawowego"/>
      <family val="2"/>
      <charset val="238"/>
    </font>
    <font>
      <sz val="10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0"/>
      <color indexed="20"/>
      <name val="Czcionka tekstu podstawowego"/>
      <family val="2"/>
      <charset val="238"/>
    </font>
    <font>
      <sz val="10"/>
      <name val="MS Sans Serif"/>
      <family val="2"/>
      <charset val="238"/>
    </font>
    <font>
      <sz val="10"/>
      <name val="Times New Roman CE"/>
      <family val="1"/>
      <charset val="238"/>
    </font>
    <font>
      <sz val="8"/>
      <name val="Times New Roman CE"/>
      <family val="1"/>
      <charset val="238"/>
    </font>
    <font>
      <sz val="12"/>
      <name val="Times New Roman CE"/>
      <family val="1"/>
      <charset val="238"/>
    </font>
    <font>
      <sz val="6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0"/>
      <color indexed="17"/>
      <name val="Times New Roman CE"/>
      <family val="1"/>
      <charset val="238"/>
    </font>
    <font>
      <sz val="10"/>
      <color indexed="8"/>
      <name val="Times New Roman CE"/>
      <family val="1"/>
      <charset val="238"/>
    </font>
    <font>
      <sz val="8"/>
      <name val="Arial"/>
      <family val="2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2"/>
      <name val="Times New Roman CE"/>
      <charset val="238"/>
    </font>
    <font>
      <sz val="12"/>
      <name val="Times New Roman CE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64"/>
      </patternFill>
    </fill>
  </fills>
  <borders count="1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ck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4" borderId="0" applyNumberFormat="0" applyBorder="0" applyAlignment="0" applyProtection="0"/>
    <xf numFmtId="0" fontId="18" fillId="0" borderId="0"/>
    <xf numFmtId="0" fontId="6" fillId="0" borderId="3" applyNumberFormat="0" applyFill="0" applyAlignment="0" applyProtection="0"/>
    <xf numFmtId="0" fontId="7" fillId="21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20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0" fillId="23" borderId="9" applyNumberFormat="0" applyAlignment="0" applyProtection="0"/>
    <xf numFmtId="0" fontId="17" fillId="3" borderId="0" applyNumberFormat="0" applyBorder="0" applyAlignment="0" applyProtection="0"/>
    <xf numFmtId="9" fontId="30" fillId="0" borderId="0" applyFont="0" applyFill="0" applyBorder="0" applyAlignment="0" applyProtection="0"/>
  </cellStyleXfs>
  <cellXfs count="429">
    <xf numFmtId="0" fontId="0" fillId="0" borderId="0" xfId="0"/>
    <xf numFmtId="0" fontId="19" fillId="0" borderId="0" xfId="28" applyNumberFormat="1" applyFont="1" applyFill="1" applyBorder="1" applyAlignment="1" applyProtection="1">
      <alignment horizontal="center"/>
    </xf>
    <xf numFmtId="0" fontId="19" fillId="0" borderId="0" xfId="28" applyNumberFormat="1" applyFont="1" applyFill="1" applyBorder="1" applyAlignment="1" applyProtection="1">
      <alignment horizontal="center" vertical="center" wrapText="1"/>
    </xf>
    <xf numFmtId="3" fontId="19" fillId="0" borderId="0" xfId="28" applyNumberFormat="1" applyFont="1" applyFill="1" applyBorder="1" applyAlignment="1" applyProtection="1">
      <alignment horizontal="center"/>
    </xf>
    <xf numFmtId="3" fontId="19" fillId="0" borderId="0" xfId="28" applyNumberFormat="1" applyFont="1" applyFill="1" applyBorder="1" applyAlignment="1" applyProtection="1"/>
    <xf numFmtId="4" fontId="19" fillId="0" borderId="0" xfId="28" applyNumberFormat="1" applyFont="1" applyFill="1" applyBorder="1" applyAlignment="1" applyProtection="1"/>
    <xf numFmtId="0" fontId="19" fillId="0" borderId="0" xfId="28" applyNumberFormat="1" applyFont="1" applyFill="1" applyBorder="1" applyAlignment="1" applyProtection="1"/>
    <xf numFmtId="3" fontId="20" fillId="0" borderId="0" xfId="28" applyNumberFormat="1" applyFont="1" applyFill="1" applyBorder="1" applyAlignment="1" applyProtection="1"/>
    <xf numFmtId="4" fontId="19" fillId="0" borderId="0" xfId="28" applyNumberFormat="1" applyFont="1" applyFill="1" applyBorder="1" applyAlignment="1" applyProtection="1">
      <alignment horizontal="left"/>
    </xf>
    <xf numFmtId="0" fontId="21" fillId="0" borderId="0" xfId="28" applyNumberFormat="1" applyFont="1" applyFill="1" applyBorder="1" applyAlignment="1" applyProtection="1">
      <alignment horizontal="center"/>
    </xf>
    <xf numFmtId="0" fontId="21" fillId="0" borderId="0" xfId="28" applyNumberFormat="1" applyFont="1" applyFill="1" applyBorder="1" applyAlignment="1" applyProtection="1">
      <alignment horizontal="center" vertical="center" wrapText="1"/>
    </xf>
    <xf numFmtId="3" fontId="21" fillId="0" borderId="0" xfId="28" applyNumberFormat="1" applyFont="1" applyFill="1" applyBorder="1" applyAlignment="1" applyProtection="1">
      <alignment horizontal="center"/>
    </xf>
    <xf numFmtId="3" fontId="21" fillId="0" borderId="0" xfId="28" applyNumberFormat="1" applyFont="1" applyFill="1" applyBorder="1" applyAlignment="1" applyProtection="1"/>
    <xf numFmtId="4" fontId="21" fillId="0" borderId="0" xfId="28" applyNumberFormat="1" applyFont="1" applyFill="1" applyBorder="1" applyAlignment="1" applyProtection="1">
      <alignment horizontal="right"/>
    </xf>
    <xf numFmtId="4" fontId="21" fillId="0" borderId="0" xfId="28" applyNumberFormat="1" applyFont="1" applyFill="1" applyBorder="1" applyAlignment="1" applyProtection="1"/>
    <xf numFmtId="0" fontId="22" fillId="0" borderId="0" xfId="28" applyNumberFormat="1" applyFont="1" applyFill="1" applyBorder="1" applyAlignment="1" applyProtection="1"/>
    <xf numFmtId="4" fontId="24" fillId="0" borderId="0" xfId="28" applyNumberFormat="1" applyFont="1" applyFill="1" applyBorder="1" applyAlignment="1" applyProtection="1">
      <alignment horizontal="right" vertical="center" wrapText="1"/>
    </xf>
    <xf numFmtId="0" fontId="24" fillId="0" borderId="0" xfId="28" applyNumberFormat="1" applyFont="1" applyFill="1" applyBorder="1" applyAlignment="1" applyProtection="1">
      <alignment horizontal="right" vertical="center" wrapText="1"/>
    </xf>
    <xf numFmtId="0" fontId="24" fillId="0" borderId="11" xfId="28" applyNumberFormat="1" applyFont="1" applyFill="1" applyBorder="1" applyAlignment="1" applyProtection="1">
      <alignment horizontal="center" vertical="center"/>
    </xf>
    <xf numFmtId="0" fontId="24" fillId="0" borderId="12" xfId="28" applyNumberFormat="1" applyFont="1" applyFill="1" applyBorder="1" applyAlignment="1" applyProtection="1">
      <alignment horizontal="center" vertical="center"/>
    </xf>
    <xf numFmtId="1" fontId="24" fillId="0" borderId="13" xfId="28" applyNumberFormat="1" applyFont="1" applyFill="1" applyBorder="1" applyAlignment="1" applyProtection="1">
      <alignment horizontal="center" vertical="center"/>
    </xf>
    <xf numFmtId="3" fontId="24" fillId="0" borderId="13" xfId="28" applyNumberFormat="1" applyFont="1" applyFill="1" applyBorder="1" applyAlignment="1" applyProtection="1">
      <alignment horizontal="left" vertical="center" wrapText="1"/>
    </xf>
    <xf numFmtId="4" fontId="24" fillId="0" borderId="13" xfId="28" applyNumberFormat="1" applyFont="1" applyFill="1" applyBorder="1" applyAlignment="1" applyProtection="1">
      <alignment horizontal="right" vertical="center"/>
    </xf>
    <xf numFmtId="0" fontId="19" fillId="0" borderId="14" xfId="28" applyNumberFormat="1" applyFont="1" applyFill="1" applyBorder="1" applyAlignment="1" applyProtection="1">
      <alignment horizontal="center" vertical="center"/>
    </xf>
    <xf numFmtId="1" fontId="19" fillId="0" borderId="15" xfId="28" applyNumberFormat="1" applyFont="1" applyFill="1" applyBorder="1" applyAlignment="1" applyProtection="1">
      <alignment horizontal="center" vertical="center"/>
    </xf>
    <xf numFmtId="3" fontId="19" fillId="0" borderId="15" xfId="28" applyNumberFormat="1" applyFont="1" applyFill="1" applyBorder="1" applyAlignment="1" applyProtection="1">
      <alignment horizontal="left" vertical="center" wrapText="1"/>
    </xf>
    <xf numFmtId="4" fontId="19" fillId="0" borderId="15" xfId="28" applyNumberFormat="1" applyFont="1" applyFill="1" applyBorder="1" applyAlignment="1" applyProtection="1">
      <alignment horizontal="right" vertical="center"/>
    </xf>
    <xf numFmtId="0" fontId="24" fillId="0" borderId="0" xfId="28" applyNumberFormat="1" applyFont="1" applyFill="1" applyBorder="1" applyAlignment="1" applyProtection="1"/>
    <xf numFmtId="49" fontId="24" fillId="0" borderId="16" xfId="28" applyNumberFormat="1" applyFont="1" applyFill="1" applyBorder="1" applyAlignment="1" applyProtection="1">
      <alignment horizontal="center" vertical="center"/>
    </xf>
    <xf numFmtId="1" fontId="19" fillId="0" borderId="17" xfId="28" applyNumberFormat="1" applyFont="1" applyFill="1" applyBorder="1" applyAlignment="1" applyProtection="1">
      <alignment horizontal="center" vertical="center"/>
    </xf>
    <xf numFmtId="3" fontId="19" fillId="0" borderId="17" xfId="28" applyNumberFormat="1" applyFont="1" applyFill="1" applyBorder="1" applyAlignment="1" applyProtection="1">
      <alignment horizontal="left" vertical="center" wrapText="1"/>
    </xf>
    <xf numFmtId="4" fontId="19" fillId="0" borderId="17" xfId="28" applyNumberFormat="1" applyFont="1" applyFill="1" applyBorder="1" applyAlignment="1" applyProtection="1">
      <alignment horizontal="right" vertical="center"/>
    </xf>
    <xf numFmtId="0" fontId="24" fillId="0" borderId="18" xfId="28" applyNumberFormat="1" applyFont="1" applyFill="1" applyBorder="1" applyAlignment="1" applyProtection="1">
      <alignment horizontal="center" vertical="center"/>
    </xf>
    <xf numFmtId="0" fontId="24" fillId="0" borderId="20" xfId="28" applyNumberFormat="1" applyFont="1" applyFill="1" applyBorder="1" applyAlignment="1" applyProtection="1">
      <alignment horizontal="center" vertical="center"/>
    </xf>
    <xf numFmtId="1" fontId="24" fillId="0" borderId="11" xfId="28" applyNumberFormat="1" applyFont="1" applyFill="1" applyBorder="1" applyAlignment="1" applyProtection="1">
      <alignment horizontal="center" vertical="center"/>
    </xf>
    <xf numFmtId="3" fontId="24" fillId="0" borderId="11" xfId="28" applyNumberFormat="1" applyFont="1" applyFill="1" applyBorder="1" applyAlignment="1" applyProtection="1">
      <alignment horizontal="left" vertical="center" wrapText="1"/>
    </xf>
    <xf numFmtId="4" fontId="24" fillId="0" borderId="11" xfId="28" applyNumberFormat="1" applyFont="1" applyFill="1" applyBorder="1" applyAlignment="1" applyProtection="1">
      <alignment horizontal="right" vertical="center"/>
    </xf>
    <xf numFmtId="1" fontId="19" fillId="0" borderId="13" xfId="28" applyNumberFormat="1" applyFont="1" applyFill="1" applyBorder="1" applyAlignment="1" applyProtection="1">
      <alignment horizontal="center" vertical="center"/>
    </xf>
    <xf numFmtId="3" fontId="19" fillId="0" borderId="13" xfId="28" applyNumberFormat="1" applyFont="1" applyFill="1" applyBorder="1" applyAlignment="1" applyProtection="1">
      <alignment horizontal="left" vertical="center" wrapText="1"/>
    </xf>
    <xf numFmtId="4" fontId="19" fillId="0" borderId="13" xfId="28" applyNumberFormat="1" applyFont="1" applyFill="1" applyBorder="1" applyAlignment="1" applyProtection="1">
      <alignment horizontal="right" vertical="center"/>
    </xf>
    <xf numFmtId="4" fontId="19" fillId="0" borderId="13" xfId="28" applyNumberFormat="1" applyFont="1" applyFill="1" applyBorder="1" applyAlignment="1" applyProtection="1">
      <alignment vertical="center"/>
    </xf>
    <xf numFmtId="0" fontId="24" fillId="0" borderId="12" xfId="28" applyNumberFormat="1" applyFont="1" applyFill="1" applyBorder="1" applyAlignment="1" applyProtection="1">
      <alignment horizontal="center" vertical="center" wrapText="1"/>
    </xf>
    <xf numFmtId="0" fontId="19" fillId="0" borderId="12" xfId="28" applyNumberFormat="1" applyFont="1" applyFill="1" applyBorder="1" applyAlignment="1" applyProtection="1">
      <alignment horizontal="center" vertical="center"/>
    </xf>
    <xf numFmtId="1" fontId="19" fillId="0" borderId="11" xfId="28" applyNumberFormat="1" applyFont="1" applyFill="1" applyBorder="1" applyAlignment="1" applyProtection="1">
      <alignment horizontal="center" vertical="center"/>
    </xf>
    <xf numFmtId="0" fontId="19" fillId="0" borderId="12" xfId="28" applyNumberFormat="1" applyFont="1" applyFill="1" applyBorder="1" applyAlignment="1" applyProtection="1">
      <alignment horizontal="center" vertical="center" wrapText="1"/>
    </xf>
    <xf numFmtId="0" fontId="19" fillId="0" borderId="21" xfId="28" applyNumberFormat="1" applyFont="1" applyFill="1" applyBorder="1" applyAlignment="1" applyProtection="1"/>
    <xf numFmtId="3" fontId="19" fillId="0" borderId="11" xfId="28" applyNumberFormat="1" applyFont="1" applyFill="1" applyBorder="1" applyAlignment="1" applyProtection="1">
      <alignment horizontal="left" vertical="center" wrapText="1"/>
    </xf>
    <xf numFmtId="0" fontId="21" fillId="0" borderId="0" xfId="28" applyNumberFormat="1" applyFont="1" applyFill="1" applyBorder="1" applyAlignment="1" applyProtection="1"/>
    <xf numFmtId="1" fontId="19" fillId="0" borderId="18" xfId="28" applyNumberFormat="1" applyFont="1" applyFill="1" applyBorder="1" applyAlignment="1" applyProtection="1">
      <alignment horizontal="center" vertical="center"/>
    </xf>
    <xf numFmtId="3" fontId="19" fillId="0" borderId="18" xfId="28" applyNumberFormat="1" applyFont="1" applyFill="1" applyBorder="1" applyAlignment="1" applyProtection="1">
      <alignment horizontal="left" vertical="center" wrapText="1"/>
    </xf>
    <xf numFmtId="4" fontId="19" fillId="0" borderId="18" xfId="28" applyNumberFormat="1" applyFont="1" applyFill="1" applyBorder="1" applyAlignment="1" applyProtection="1">
      <alignment horizontal="right" vertical="center"/>
    </xf>
    <xf numFmtId="0" fontId="24" fillId="0" borderId="20" xfId="28" applyNumberFormat="1" applyFont="1" applyFill="1" applyBorder="1" applyAlignment="1" applyProtection="1">
      <alignment horizontal="center" vertical="center" wrapText="1"/>
    </xf>
    <xf numFmtId="3" fontId="24" fillId="0" borderId="11" xfId="28" applyNumberFormat="1" applyFont="1" applyFill="1" applyBorder="1" applyAlignment="1" applyProtection="1">
      <alignment horizontal="center"/>
    </xf>
    <xf numFmtId="4" fontId="24" fillId="0" borderId="11" xfId="28" applyNumberFormat="1" applyFont="1" applyFill="1" applyBorder="1" applyAlignment="1" applyProtection="1"/>
    <xf numFmtId="49" fontId="19" fillId="0" borderId="13" xfId="28" applyNumberFormat="1" applyFont="1" applyFill="1" applyBorder="1" applyAlignment="1" applyProtection="1">
      <alignment horizontal="center"/>
    </xf>
    <xf numFmtId="4" fontId="19" fillId="0" borderId="13" xfId="28" applyNumberFormat="1" applyFont="1" applyFill="1" applyBorder="1" applyAlignment="1" applyProtection="1"/>
    <xf numFmtId="4" fontId="24" fillId="0" borderId="13" xfId="28" applyNumberFormat="1" applyFont="1" applyFill="1" applyBorder="1" applyAlignment="1" applyProtection="1"/>
    <xf numFmtId="3" fontId="19" fillId="0" borderId="13" xfId="28" applyNumberFormat="1" applyFont="1" applyFill="1" applyBorder="1" applyAlignment="1" applyProtection="1">
      <alignment horizontal="center"/>
    </xf>
    <xf numFmtId="4" fontId="19" fillId="0" borderId="13" xfId="28" applyNumberFormat="1" applyFont="1" applyFill="1" applyBorder="1" applyAlignment="1" applyProtection="1">
      <alignment horizontal="right"/>
    </xf>
    <xf numFmtId="0" fontId="25" fillId="0" borderId="12" xfId="28" applyNumberFormat="1" applyFont="1" applyFill="1" applyBorder="1" applyAlignment="1" applyProtection="1">
      <alignment horizontal="center" vertical="center"/>
    </xf>
    <xf numFmtId="0" fontId="24" fillId="0" borderId="14" xfId="28" applyNumberFormat="1" applyFont="1" applyFill="1" applyBorder="1" applyAlignment="1" applyProtection="1">
      <alignment horizontal="center" vertical="center"/>
    </xf>
    <xf numFmtId="0" fontId="24" fillId="24" borderId="16" xfId="28" applyNumberFormat="1" applyFont="1" applyFill="1" applyBorder="1" applyAlignment="1" applyProtection="1">
      <alignment horizontal="center" vertical="center"/>
    </xf>
    <xf numFmtId="1" fontId="24" fillId="24" borderId="22" xfId="28" applyNumberFormat="1" applyFont="1" applyFill="1" applyBorder="1" applyAlignment="1" applyProtection="1">
      <alignment horizontal="center" vertical="center"/>
    </xf>
    <xf numFmtId="4" fontId="24" fillId="24" borderId="11" xfId="28" applyNumberFormat="1" applyFont="1" applyFill="1" applyBorder="1" applyAlignment="1" applyProtection="1">
      <alignment horizontal="right" vertical="center"/>
    </xf>
    <xf numFmtId="0" fontId="24" fillId="24" borderId="13" xfId="28" applyNumberFormat="1" applyFont="1" applyFill="1" applyBorder="1" applyAlignment="1" applyProtection="1">
      <alignment horizontal="center" vertical="center"/>
    </xf>
    <xf numFmtId="1" fontId="19" fillId="24" borderId="13" xfId="28" applyNumberFormat="1" applyFont="1" applyFill="1" applyBorder="1" applyAlignment="1" applyProtection="1">
      <alignment horizontal="center" vertical="center"/>
    </xf>
    <xf numFmtId="0" fontId="19" fillId="24" borderId="13" xfId="28" applyNumberFormat="1" applyFont="1" applyFill="1" applyBorder="1" applyAlignment="1" applyProtection="1">
      <alignment horizontal="left" vertical="center"/>
    </xf>
    <xf numFmtId="4" fontId="19" fillId="24" borderId="13" xfId="28" applyNumberFormat="1" applyFont="1" applyFill="1" applyBorder="1" applyAlignment="1" applyProtection="1">
      <alignment horizontal="right" vertical="center"/>
    </xf>
    <xf numFmtId="1" fontId="19" fillId="24" borderId="17" xfId="28" applyNumberFormat="1" applyFont="1" applyFill="1" applyBorder="1" applyAlignment="1" applyProtection="1">
      <alignment horizontal="center" vertical="center"/>
    </xf>
    <xf numFmtId="3" fontId="19" fillId="24" borderId="17" xfId="28" applyNumberFormat="1" applyFont="1" applyFill="1" applyBorder="1" applyAlignment="1" applyProtection="1">
      <alignment horizontal="left" vertical="center" wrapText="1"/>
    </xf>
    <xf numFmtId="4" fontId="19" fillId="24" borderId="17" xfId="28" applyNumberFormat="1" applyFont="1" applyFill="1" applyBorder="1" applyAlignment="1" applyProtection="1">
      <alignment horizontal="right" vertical="center"/>
    </xf>
    <xf numFmtId="49" fontId="19" fillId="0" borderId="11" xfId="28" applyNumberFormat="1" applyFont="1" applyFill="1" applyBorder="1" applyAlignment="1" applyProtection="1">
      <alignment horizontal="center"/>
    </xf>
    <xf numFmtId="4" fontId="19" fillId="0" borderId="11" xfId="28" applyNumberFormat="1" applyFont="1" applyFill="1" applyBorder="1" applyAlignment="1" applyProtection="1"/>
    <xf numFmtId="49" fontId="24" fillId="0" borderId="13" xfId="28" applyNumberFormat="1" applyFont="1" applyFill="1" applyBorder="1" applyAlignment="1" applyProtection="1">
      <alignment horizontal="center"/>
    </xf>
    <xf numFmtId="49" fontId="19" fillId="0" borderId="15" xfId="28" applyNumberFormat="1" applyFont="1" applyFill="1" applyBorder="1" applyAlignment="1" applyProtection="1">
      <alignment horizontal="center"/>
    </xf>
    <xf numFmtId="0" fontId="24" fillId="0" borderId="14" xfId="28" applyNumberFormat="1" applyFont="1" applyFill="1" applyBorder="1" applyAlignment="1" applyProtection="1">
      <alignment horizontal="center" vertical="center" wrapText="1"/>
    </xf>
    <xf numFmtId="3" fontId="19" fillId="0" borderId="11" xfId="28" applyNumberFormat="1" applyFont="1" applyFill="1" applyBorder="1" applyAlignment="1" applyProtection="1">
      <alignment horizontal="center"/>
    </xf>
    <xf numFmtId="0" fontId="19" fillId="0" borderId="14" xfId="28" applyNumberFormat="1" applyFont="1" applyFill="1" applyBorder="1" applyAlignment="1" applyProtection="1">
      <alignment horizontal="center" vertical="center" wrapText="1"/>
    </xf>
    <xf numFmtId="0" fontId="19" fillId="0" borderId="24" xfId="28" applyNumberFormat="1" applyFont="1" applyFill="1" applyBorder="1" applyAlignment="1" applyProtection="1"/>
    <xf numFmtId="0" fontId="24" fillId="24" borderId="25" xfId="28" applyNumberFormat="1" applyFont="1" applyFill="1" applyBorder="1" applyAlignment="1" applyProtection="1">
      <alignment horizontal="center" vertical="center"/>
    </xf>
    <xf numFmtId="1" fontId="19" fillId="24" borderId="25" xfId="28" applyNumberFormat="1" applyFont="1" applyFill="1" applyBorder="1" applyAlignment="1" applyProtection="1">
      <alignment horizontal="center" vertical="center"/>
    </xf>
    <xf numFmtId="4" fontId="19" fillId="24" borderId="25" xfId="28" applyNumberFormat="1" applyFont="1" applyFill="1" applyBorder="1" applyAlignment="1" applyProtection="1">
      <alignment horizontal="right" vertical="center"/>
    </xf>
    <xf numFmtId="4" fontId="28" fillId="24" borderId="25" xfId="28" applyNumberFormat="1" applyFont="1" applyFill="1" applyBorder="1" applyAlignment="1" applyProtection="1">
      <alignment horizontal="right" vertical="center"/>
    </xf>
    <xf numFmtId="0" fontId="28" fillId="0" borderId="12" xfId="28" applyNumberFormat="1" applyFont="1" applyFill="1" applyBorder="1" applyAlignment="1" applyProtection="1">
      <alignment horizontal="center" vertical="center" wrapText="1"/>
    </xf>
    <xf numFmtId="4" fontId="28" fillId="0" borderId="13" xfId="28" applyNumberFormat="1" applyFont="1" applyFill="1" applyBorder="1" applyAlignment="1" applyProtection="1"/>
    <xf numFmtId="0" fontId="24" fillId="0" borderId="26" xfId="28" applyNumberFormat="1" applyFont="1" applyFill="1" applyBorder="1" applyAlignment="1" applyProtection="1">
      <alignment horizontal="center" vertical="center" wrapText="1"/>
    </xf>
    <xf numFmtId="1" fontId="19" fillId="0" borderId="27" xfId="28" applyNumberFormat="1" applyFont="1" applyFill="1" applyBorder="1" applyAlignment="1" applyProtection="1">
      <alignment horizontal="center" vertical="center"/>
    </xf>
    <xf numFmtId="4" fontId="29" fillId="0" borderId="27" xfId="28" applyNumberFormat="1" applyFont="1" applyFill="1" applyBorder="1" applyAlignment="1" applyProtection="1">
      <alignment horizontal="right" vertical="center"/>
    </xf>
    <xf numFmtId="3" fontId="19" fillId="0" borderId="32" xfId="28" applyNumberFormat="1" applyFont="1" applyFill="1" applyBorder="1" applyAlignment="1" applyProtection="1">
      <alignment horizontal="left" vertical="center" wrapText="1"/>
    </xf>
    <xf numFmtId="4" fontId="19" fillId="0" borderId="12" xfId="28" applyNumberFormat="1" applyFont="1" applyFill="1" applyBorder="1" applyAlignment="1" applyProtection="1">
      <alignment horizontal="right" vertical="center"/>
    </xf>
    <xf numFmtId="4" fontId="19" fillId="0" borderId="33" xfId="28" applyNumberFormat="1" applyFont="1" applyFill="1" applyBorder="1" applyAlignment="1" applyProtection="1">
      <alignment horizontal="right" vertical="center"/>
    </xf>
    <xf numFmtId="1" fontId="19" fillId="0" borderId="21" xfId="28" applyNumberFormat="1" applyFont="1" applyFill="1" applyBorder="1" applyAlignment="1" applyProtection="1">
      <alignment horizontal="center" vertical="center"/>
    </xf>
    <xf numFmtId="3" fontId="19" fillId="0" borderId="34" xfId="28" applyNumberFormat="1" applyFont="1" applyFill="1" applyBorder="1" applyAlignment="1" applyProtection="1">
      <alignment horizontal="left" vertical="center" wrapText="1"/>
    </xf>
    <xf numFmtId="4" fontId="28" fillId="0" borderId="13" xfId="28" applyNumberFormat="1" applyFont="1" applyFill="1" applyBorder="1" applyAlignment="1" applyProtection="1">
      <alignment horizontal="right" vertical="center"/>
    </xf>
    <xf numFmtId="0" fontId="28" fillId="0" borderId="12" xfId="28" applyNumberFormat="1" applyFont="1" applyFill="1" applyBorder="1" applyAlignment="1" applyProtection="1">
      <alignment horizontal="center" vertical="center"/>
    </xf>
    <xf numFmtId="0" fontId="24" fillId="0" borderId="16" xfId="28" applyNumberFormat="1" applyFont="1" applyFill="1" applyBorder="1" applyAlignment="1" applyProtection="1">
      <alignment horizontal="center" vertical="center"/>
    </xf>
    <xf numFmtId="0" fontId="24" fillId="24" borderId="41" xfId="28" applyNumberFormat="1" applyFont="1" applyFill="1" applyBorder="1" applyAlignment="1" applyProtection="1">
      <alignment horizontal="center" vertical="center"/>
    </xf>
    <xf numFmtId="3" fontId="24" fillId="24" borderId="42" xfId="28" applyNumberFormat="1" applyFont="1" applyFill="1" applyBorder="1" applyAlignment="1" applyProtection="1">
      <alignment horizontal="left" vertical="center" wrapText="1"/>
    </xf>
    <xf numFmtId="4" fontId="29" fillId="0" borderId="13" xfId="28" applyNumberFormat="1" applyFont="1" applyFill="1" applyBorder="1" applyAlignment="1" applyProtection="1">
      <alignment horizontal="right" vertical="center"/>
    </xf>
    <xf numFmtId="0" fontId="19" fillId="0" borderId="43" xfId="28" applyNumberFormat="1" applyFont="1" applyFill="1" applyBorder="1" applyAlignment="1" applyProtection="1">
      <alignment horizontal="center" vertical="center"/>
    </xf>
    <xf numFmtId="1" fontId="19" fillId="0" borderId="44" xfId="28" applyNumberFormat="1" applyFont="1" applyFill="1" applyBorder="1" applyAlignment="1" applyProtection="1">
      <alignment horizontal="center" vertical="center"/>
    </xf>
    <xf numFmtId="4" fontId="19" fillId="0" borderId="44" xfId="28" applyNumberFormat="1" applyFont="1" applyFill="1" applyBorder="1" applyAlignment="1" applyProtection="1">
      <alignment horizontal="right" vertical="center"/>
    </xf>
    <xf numFmtId="3" fontId="19" fillId="0" borderId="45" xfId="28" applyNumberFormat="1" applyFont="1" applyFill="1" applyBorder="1" applyAlignment="1" applyProtection="1">
      <alignment horizontal="left" vertical="center" wrapText="1"/>
    </xf>
    <xf numFmtId="4" fontId="28" fillId="0" borderId="45" xfId="28" applyNumberFormat="1" applyFont="1" applyFill="1" applyBorder="1" applyAlignment="1" applyProtection="1">
      <alignment horizontal="right" vertical="center" wrapText="1"/>
    </xf>
    <xf numFmtId="1" fontId="28" fillId="0" borderId="13" xfId="28" applyNumberFormat="1" applyFont="1" applyFill="1" applyBorder="1" applyAlignment="1" applyProtection="1">
      <alignment horizontal="center" vertical="center"/>
    </xf>
    <xf numFmtId="1" fontId="29" fillId="0" borderId="13" xfId="28" applyNumberFormat="1" applyFont="1" applyFill="1" applyBorder="1" applyAlignment="1" applyProtection="1">
      <alignment horizontal="center" vertical="center"/>
    </xf>
    <xf numFmtId="0" fontId="28" fillId="0" borderId="47" xfId="28" applyNumberFormat="1" applyFont="1" applyFill="1" applyBorder="1" applyAlignment="1" applyProtection="1">
      <alignment horizontal="center" vertical="center"/>
    </xf>
    <xf numFmtId="0" fontId="19" fillId="0" borderId="47" xfId="28" applyNumberFormat="1" applyFont="1" applyFill="1" applyBorder="1" applyAlignment="1" applyProtection="1">
      <alignment horizontal="center" vertical="center"/>
    </xf>
    <xf numFmtId="0" fontId="24" fillId="0" borderId="47" xfId="28" applyNumberFormat="1" applyFont="1" applyFill="1" applyBorder="1" applyAlignment="1" applyProtection="1">
      <alignment horizontal="center" vertical="center"/>
    </xf>
    <xf numFmtId="3" fontId="24" fillId="0" borderId="12" xfId="28" applyNumberFormat="1" applyFont="1" applyFill="1" applyBorder="1" applyAlignment="1" applyProtection="1">
      <alignment horizontal="left" vertical="center" wrapText="1"/>
    </xf>
    <xf numFmtId="1" fontId="28" fillId="0" borderId="25" xfId="28" applyNumberFormat="1" applyFont="1" applyFill="1" applyBorder="1" applyAlignment="1" applyProtection="1">
      <alignment horizontal="center" vertical="center"/>
    </xf>
    <xf numFmtId="1" fontId="19" fillId="0" borderId="25" xfId="28" applyNumberFormat="1" applyFont="1" applyFill="1" applyBorder="1" applyAlignment="1" applyProtection="1">
      <alignment horizontal="center" vertical="center"/>
    </xf>
    <xf numFmtId="4" fontId="28" fillId="0" borderId="27" xfId="28" applyNumberFormat="1" applyFont="1" applyFill="1" applyBorder="1" applyAlignment="1" applyProtection="1">
      <alignment horizontal="right" vertical="center"/>
    </xf>
    <xf numFmtId="1" fontId="24" fillId="0" borderId="17" xfId="28" applyNumberFormat="1" applyFont="1" applyFill="1" applyBorder="1" applyAlignment="1" applyProtection="1">
      <alignment horizontal="center" vertical="center"/>
    </xf>
    <xf numFmtId="4" fontId="24" fillId="0" borderId="17" xfId="28" applyNumberFormat="1" applyFont="1" applyFill="1" applyBorder="1" applyAlignment="1" applyProtection="1">
      <alignment horizontal="right" vertical="center"/>
    </xf>
    <xf numFmtId="3" fontId="28" fillId="0" borderId="16" xfId="28" applyNumberFormat="1" applyFont="1" applyFill="1" applyBorder="1" applyAlignment="1" applyProtection="1">
      <alignment horizontal="center" vertical="center" wrapText="1"/>
    </xf>
    <xf numFmtId="1" fontId="29" fillId="0" borderId="25" xfId="28" applyNumberFormat="1" applyFont="1" applyFill="1" applyBorder="1" applyAlignment="1" applyProtection="1">
      <alignment horizontal="center" vertical="center"/>
    </xf>
    <xf numFmtId="4" fontId="29" fillId="0" borderId="13" xfId="28" applyNumberFormat="1" applyFont="1" applyFill="1" applyBorder="1" applyAlignment="1" applyProtection="1"/>
    <xf numFmtId="4" fontId="29" fillId="0" borderId="11" xfId="28" applyNumberFormat="1" applyFont="1" applyFill="1" applyBorder="1" applyAlignment="1" applyProtection="1"/>
    <xf numFmtId="0" fontId="24" fillId="24" borderId="49" xfId="28" applyNumberFormat="1" applyFont="1" applyFill="1" applyBorder="1" applyAlignment="1" applyProtection="1">
      <alignment horizontal="center" vertical="center"/>
    </xf>
    <xf numFmtId="1" fontId="19" fillId="24" borderId="49" xfId="28" applyNumberFormat="1" applyFont="1" applyFill="1" applyBorder="1" applyAlignment="1" applyProtection="1">
      <alignment horizontal="center" vertical="center"/>
    </xf>
    <xf numFmtId="0" fontId="21" fillId="0" borderId="48" xfId="28" applyNumberFormat="1" applyFont="1" applyFill="1" applyBorder="1" applyAlignment="1" applyProtection="1"/>
    <xf numFmtId="4" fontId="29" fillId="0" borderId="50" xfId="28" applyNumberFormat="1" applyFont="1" applyFill="1" applyBorder="1" applyAlignment="1" applyProtection="1">
      <alignment horizontal="right" vertical="center" wrapText="1"/>
    </xf>
    <xf numFmtId="4" fontId="19" fillId="0" borderId="50" xfId="28" applyNumberFormat="1" applyFont="1" applyFill="1" applyBorder="1" applyAlignment="1" applyProtection="1"/>
    <xf numFmtId="3" fontId="19" fillId="0" borderId="54" xfId="28" applyNumberFormat="1" applyFont="1" applyFill="1" applyBorder="1" applyAlignment="1" applyProtection="1">
      <alignment horizontal="left" vertical="center" wrapText="1"/>
    </xf>
    <xf numFmtId="4" fontId="24" fillId="0" borderId="25" xfId="28" applyNumberFormat="1" applyFont="1" applyFill="1" applyBorder="1" applyAlignment="1" applyProtection="1">
      <alignment horizontal="right" vertical="center"/>
    </xf>
    <xf numFmtId="4" fontId="19" fillId="0" borderId="25" xfId="28" applyNumberFormat="1" applyFont="1" applyFill="1" applyBorder="1" applyAlignment="1" applyProtection="1">
      <alignment horizontal="right" vertical="center"/>
    </xf>
    <xf numFmtId="4" fontId="24" fillId="0" borderId="55" xfId="28" applyNumberFormat="1" applyFont="1" applyFill="1" applyBorder="1" applyAlignment="1" applyProtection="1">
      <alignment horizontal="right" vertical="center"/>
    </xf>
    <xf numFmtId="1" fontId="19" fillId="0" borderId="11" xfId="28" applyNumberFormat="1" applyFont="1" applyFill="1" applyBorder="1" applyAlignment="1" applyProtection="1">
      <alignment horizontal="center"/>
    </xf>
    <xf numFmtId="3" fontId="19" fillId="0" borderId="15" xfId="28" applyNumberFormat="1" applyFont="1" applyFill="1" applyBorder="1" applyAlignment="1" applyProtection="1">
      <alignment horizontal="left" vertical="center"/>
    </xf>
    <xf numFmtId="3" fontId="24" fillId="0" borderId="11" xfId="28" applyNumberFormat="1" applyFont="1" applyFill="1" applyBorder="1" applyAlignment="1" applyProtection="1">
      <alignment horizontal="left" vertical="center"/>
    </xf>
    <xf numFmtId="3" fontId="19" fillId="0" borderId="13" xfId="28" applyNumberFormat="1" applyFont="1" applyFill="1" applyBorder="1" applyAlignment="1" applyProtection="1">
      <alignment horizontal="left" vertical="center"/>
    </xf>
    <xf numFmtId="0" fontId="33" fillId="0" borderId="56" xfId="0" applyFont="1" applyBorder="1" applyAlignment="1">
      <alignment horizontal="left" vertical="center" wrapText="1"/>
    </xf>
    <xf numFmtId="0" fontId="31" fillId="0" borderId="25" xfId="0" applyFont="1" applyBorder="1" applyAlignment="1">
      <alignment horizontal="left" vertical="center"/>
    </xf>
    <xf numFmtId="3" fontId="19" fillId="0" borderId="11" xfId="28" applyNumberFormat="1" applyFont="1" applyFill="1" applyBorder="1" applyAlignment="1" applyProtection="1">
      <alignment horizontal="left" vertical="center"/>
    </xf>
    <xf numFmtId="3" fontId="28" fillId="0" borderId="13" xfId="28" applyNumberFormat="1" applyFont="1" applyFill="1" applyBorder="1" applyAlignment="1" applyProtection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57" xfId="0" applyFont="1" applyBorder="1" applyAlignment="1">
      <alignment horizontal="left" vertical="center"/>
    </xf>
    <xf numFmtId="3" fontId="19" fillId="0" borderId="47" xfId="28" applyNumberFormat="1" applyFont="1" applyFill="1" applyBorder="1" applyAlignment="1" applyProtection="1">
      <alignment horizontal="left" vertical="center" wrapText="1"/>
    </xf>
    <xf numFmtId="49" fontId="24" fillId="0" borderId="25" xfId="28" applyNumberFormat="1" applyFont="1" applyFill="1" applyBorder="1" applyAlignment="1" applyProtection="1">
      <alignment horizontal="center" vertical="center"/>
    </xf>
    <xf numFmtId="1" fontId="24" fillId="0" borderId="25" xfId="28" applyNumberFormat="1" applyFont="1" applyFill="1" applyBorder="1" applyAlignment="1" applyProtection="1">
      <alignment horizontal="center" vertical="center"/>
    </xf>
    <xf numFmtId="3" fontId="24" fillId="0" borderId="25" xfId="28" applyNumberFormat="1" applyFont="1" applyFill="1" applyBorder="1" applyAlignment="1" applyProtection="1">
      <alignment horizontal="left" vertical="center" wrapText="1"/>
    </xf>
    <xf numFmtId="3" fontId="19" fillId="0" borderId="25" xfId="28" applyNumberFormat="1" applyFont="1" applyFill="1" applyBorder="1" applyAlignment="1" applyProtection="1">
      <alignment horizontal="left" vertical="center" wrapText="1"/>
    </xf>
    <xf numFmtId="4" fontId="29" fillId="0" borderId="25" xfId="28" applyNumberFormat="1" applyFont="1" applyFill="1" applyBorder="1" applyAlignment="1" applyProtection="1">
      <alignment horizontal="right" vertical="center"/>
    </xf>
    <xf numFmtId="0" fontId="24" fillId="0" borderId="25" xfId="28" applyNumberFormat="1" applyFont="1" applyFill="1" applyBorder="1" applyAlignment="1" applyProtection="1">
      <alignment horizontal="center" vertical="center"/>
    </xf>
    <xf numFmtId="49" fontId="19" fillId="0" borderId="53" xfId="28" applyNumberFormat="1" applyFont="1" applyFill="1" applyBorder="1" applyAlignment="1" applyProtection="1">
      <alignment horizontal="center"/>
    </xf>
    <xf numFmtId="4" fontId="19" fillId="0" borderId="12" xfId="28" applyNumberFormat="1" applyFont="1" applyFill="1" applyBorder="1" applyAlignment="1" applyProtection="1"/>
    <xf numFmtId="0" fontId="33" fillId="0" borderId="25" xfId="0" applyFont="1" applyBorder="1" applyAlignment="1">
      <alignment horizontal="left" vertical="center"/>
    </xf>
    <xf numFmtId="0" fontId="32" fillId="0" borderId="25" xfId="0" applyFont="1" applyBorder="1" applyAlignment="1">
      <alignment horizontal="left" vertical="center"/>
    </xf>
    <xf numFmtId="1" fontId="19" fillId="0" borderId="53" xfId="28" applyNumberFormat="1" applyFont="1" applyFill="1" applyBorder="1" applyAlignment="1" applyProtection="1">
      <alignment horizontal="center" vertical="center"/>
    </xf>
    <xf numFmtId="1" fontId="19" fillId="0" borderId="13" xfId="28" applyNumberFormat="1" applyFont="1" applyFill="1" applyBorder="1" applyAlignment="1" applyProtection="1">
      <alignment horizontal="center" vertical="center" wrapText="1"/>
    </xf>
    <xf numFmtId="1" fontId="29" fillId="24" borderId="58" xfId="28" applyNumberFormat="1" applyFont="1" applyFill="1" applyBorder="1" applyAlignment="1" applyProtection="1">
      <alignment horizontal="center" vertical="center"/>
    </xf>
    <xf numFmtId="4" fontId="29" fillId="24" borderId="11" xfId="28" applyNumberFormat="1" applyFont="1" applyFill="1" applyBorder="1" applyAlignment="1" applyProtection="1">
      <alignment horizontal="right" vertical="center"/>
    </xf>
    <xf numFmtId="1" fontId="19" fillId="0" borderId="13" xfId="28" applyNumberFormat="1" applyFont="1" applyFill="1" applyBorder="1" applyAlignment="1" applyProtection="1">
      <alignment horizontal="center"/>
    </xf>
    <xf numFmtId="3" fontId="28" fillId="24" borderId="42" xfId="28" applyNumberFormat="1" applyFont="1" applyFill="1" applyBorder="1" applyAlignment="1" applyProtection="1">
      <alignment horizontal="left" vertical="center" wrapText="1"/>
    </xf>
    <xf numFmtId="4" fontId="28" fillId="24" borderId="48" xfId="28" applyNumberFormat="1" applyFont="1" applyFill="1" applyBorder="1" applyAlignment="1" applyProtection="1">
      <alignment horizontal="right" vertical="center"/>
    </xf>
    <xf numFmtId="0" fontId="24" fillId="0" borderId="59" xfId="28" applyNumberFormat="1" applyFont="1" applyFill="1" applyBorder="1" applyAlignment="1" applyProtection="1">
      <alignment horizontal="center" vertical="center" wrapText="1"/>
    </xf>
    <xf numFmtId="0" fontId="24" fillId="0" borderId="25" xfId="28" applyNumberFormat="1" applyFont="1" applyFill="1" applyBorder="1" applyAlignment="1" applyProtection="1">
      <alignment horizontal="center" vertical="center" wrapText="1"/>
    </xf>
    <xf numFmtId="49" fontId="19" fillId="0" borderId="25" xfId="28" applyNumberFormat="1" applyFont="1" applyFill="1" applyBorder="1" applyAlignment="1" applyProtection="1">
      <alignment horizontal="center"/>
    </xf>
    <xf numFmtId="0" fontId="24" fillId="0" borderId="34" xfId="28" applyNumberFormat="1" applyFont="1" applyFill="1" applyBorder="1" applyAlignment="1" applyProtection="1">
      <alignment horizontal="center" vertical="center" wrapText="1"/>
    </xf>
    <xf numFmtId="49" fontId="19" fillId="0" borderId="34" xfId="28" applyNumberFormat="1" applyFont="1" applyFill="1" applyBorder="1" applyAlignment="1" applyProtection="1">
      <alignment horizontal="center"/>
    </xf>
    <xf numFmtId="3" fontId="19" fillId="0" borderId="21" xfId="28" applyNumberFormat="1" applyFont="1" applyFill="1" applyBorder="1" applyAlignment="1" applyProtection="1">
      <alignment horizontal="left" vertical="center"/>
    </xf>
    <xf numFmtId="3" fontId="19" fillId="0" borderId="21" xfId="28" applyNumberFormat="1" applyFont="1" applyFill="1" applyBorder="1" applyAlignment="1" applyProtection="1">
      <alignment horizontal="left" vertical="center" wrapText="1"/>
    </xf>
    <xf numFmtId="3" fontId="19" fillId="0" borderId="49" xfId="28" applyNumberFormat="1" applyFont="1" applyFill="1" applyBorder="1" applyAlignment="1" applyProtection="1">
      <alignment horizontal="left" vertical="center" wrapText="1"/>
    </xf>
    <xf numFmtId="4" fontId="19" fillId="0" borderId="25" xfId="28" applyNumberFormat="1" applyFont="1" applyFill="1" applyBorder="1" applyAlignment="1" applyProtection="1"/>
    <xf numFmtId="1" fontId="19" fillId="0" borderId="60" xfId="28" applyNumberFormat="1" applyFont="1" applyFill="1" applyBorder="1" applyAlignment="1" applyProtection="1">
      <alignment horizontal="center"/>
    </xf>
    <xf numFmtId="4" fontId="29" fillId="0" borderId="20" xfId="28" applyNumberFormat="1" applyFont="1" applyFill="1" applyBorder="1" applyAlignment="1" applyProtection="1"/>
    <xf numFmtId="0" fontId="19" fillId="0" borderId="61" xfId="28" applyNumberFormat="1" applyFont="1" applyFill="1" applyBorder="1" applyAlignment="1" applyProtection="1"/>
    <xf numFmtId="0" fontId="24" fillId="0" borderId="62" xfId="28" applyNumberFormat="1" applyFont="1" applyFill="1" applyBorder="1" applyAlignment="1" applyProtection="1">
      <alignment horizontal="center" vertical="center"/>
    </xf>
    <xf numFmtId="10" fontId="24" fillId="0" borderId="63" xfId="28" applyNumberFormat="1" applyFont="1" applyFill="1" applyBorder="1" applyAlignment="1" applyProtection="1">
      <alignment horizontal="center" vertical="center" wrapText="1"/>
    </xf>
    <xf numFmtId="0" fontId="24" fillId="0" borderId="64" xfId="28" applyNumberFormat="1" applyFont="1" applyFill="1" applyBorder="1" applyAlignment="1" applyProtection="1">
      <alignment horizontal="center" vertical="center"/>
    </xf>
    <xf numFmtId="10" fontId="19" fillId="0" borderId="65" xfId="28" applyNumberFormat="1" applyFont="1" applyFill="1" applyBorder="1" applyAlignment="1" applyProtection="1">
      <alignment horizontal="center" vertical="center" wrapText="1"/>
    </xf>
    <xf numFmtId="0" fontId="24" fillId="0" borderId="66" xfId="28" applyNumberFormat="1" applyFont="1" applyFill="1" applyBorder="1" applyAlignment="1" applyProtection="1">
      <alignment horizontal="center" vertical="center"/>
    </xf>
    <xf numFmtId="10" fontId="24" fillId="0" borderId="65" xfId="28" applyNumberFormat="1" applyFont="1" applyFill="1" applyBorder="1" applyAlignment="1" applyProtection="1">
      <alignment horizontal="center" vertical="center" wrapText="1"/>
    </xf>
    <xf numFmtId="10" fontId="29" fillId="0" borderId="65" xfId="28" applyNumberFormat="1" applyFont="1" applyFill="1" applyBorder="1" applyAlignment="1" applyProtection="1">
      <alignment horizontal="center" vertical="center" wrapText="1"/>
    </xf>
    <xf numFmtId="10" fontId="19" fillId="0" borderId="63" xfId="28" applyNumberFormat="1" applyFont="1" applyFill="1" applyBorder="1" applyAlignment="1" applyProtection="1">
      <alignment horizontal="center" vertical="center" wrapText="1"/>
    </xf>
    <xf numFmtId="0" fontId="24" fillId="0" borderId="67" xfId="28" applyNumberFormat="1" applyFont="1" applyFill="1" applyBorder="1" applyAlignment="1" applyProtection="1">
      <alignment horizontal="center" vertical="center"/>
    </xf>
    <xf numFmtId="10" fontId="24" fillId="0" borderId="70" xfId="28" applyNumberFormat="1" applyFont="1" applyFill="1" applyBorder="1" applyAlignment="1" applyProtection="1">
      <alignment horizontal="center" vertical="center" wrapText="1"/>
    </xf>
    <xf numFmtId="10" fontId="29" fillId="0" borderId="70" xfId="28" applyNumberFormat="1" applyFont="1" applyFill="1" applyBorder="1" applyAlignment="1" applyProtection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10" fontId="28" fillId="0" borderId="63" xfId="28" applyNumberFormat="1" applyFont="1" applyFill="1" applyBorder="1" applyAlignment="1" applyProtection="1">
      <alignment horizontal="center" vertical="center" wrapText="1"/>
    </xf>
    <xf numFmtId="0" fontId="19" fillId="0" borderId="64" xfId="28" applyNumberFormat="1" applyFont="1" applyFill="1" applyBorder="1" applyAlignment="1" applyProtection="1">
      <alignment horizontal="center"/>
    </xf>
    <xf numFmtId="10" fontId="19" fillId="0" borderId="73" xfId="28" applyNumberFormat="1" applyFont="1" applyFill="1" applyBorder="1" applyAlignment="1" applyProtection="1">
      <alignment horizontal="center" vertical="center" wrapText="1"/>
    </xf>
    <xf numFmtId="10" fontId="24" fillId="0" borderId="74" xfId="28" applyNumberFormat="1" applyFont="1" applyFill="1" applyBorder="1" applyAlignment="1" applyProtection="1">
      <alignment horizontal="center" vertical="center"/>
    </xf>
    <xf numFmtId="10" fontId="29" fillId="0" borderId="74" xfId="28" applyNumberFormat="1" applyFont="1" applyFill="1" applyBorder="1" applyAlignment="1" applyProtection="1">
      <alignment horizontal="center" vertical="center"/>
    </xf>
    <xf numFmtId="0" fontId="24" fillId="0" borderId="75" xfId="28" applyNumberFormat="1" applyFont="1" applyFill="1" applyBorder="1" applyAlignment="1" applyProtection="1">
      <alignment horizontal="center" vertical="center"/>
    </xf>
    <xf numFmtId="0" fontId="19" fillId="0" borderId="64" xfId="28" applyNumberFormat="1" applyFont="1" applyFill="1" applyBorder="1" applyAlignment="1" applyProtection="1">
      <alignment horizontal="center" vertical="center"/>
    </xf>
    <xf numFmtId="10" fontId="19" fillId="0" borderId="76" xfId="28" applyNumberFormat="1" applyFont="1" applyFill="1" applyBorder="1" applyAlignment="1" applyProtection="1">
      <alignment horizontal="center" vertical="center" wrapText="1"/>
    </xf>
    <xf numFmtId="10" fontId="29" fillId="0" borderId="63" xfId="28" applyNumberFormat="1" applyFont="1" applyFill="1" applyBorder="1" applyAlignment="1" applyProtection="1">
      <alignment horizontal="center" vertical="center" wrapText="1"/>
    </xf>
    <xf numFmtId="0" fontId="32" fillId="0" borderId="0" xfId="0" applyFont="1" applyBorder="1" applyAlignment="1">
      <alignment horizontal="left" vertical="center" wrapText="1"/>
    </xf>
    <xf numFmtId="0" fontId="24" fillId="0" borderId="77" xfId="28" applyNumberFormat="1" applyFont="1" applyFill="1" applyBorder="1" applyAlignment="1" applyProtection="1">
      <alignment horizontal="center" vertical="center"/>
    </xf>
    <xf numFmtId="10" fontId="19" fillId="0" borderId="78" xfId="28" applyNumberFormat="1" applyFont="1" applyFill="1" applyBorder="1" applyAlignment="1" applyProtection="1">
      <alignment horizontal="center" vertical="center" wrapText="1"/>
    </xf>
    <xf numFmtId="10" fontId="24" fillId="0" borderId="74" xfId="28" applyNumberFormat="1" applyFont="1" applyFill="1" applyBorder="1" applyAlignment="1" applyProtection="1">
      <alignment horizontal="center" vertical="center" wrapText="1"/>
    </xf>
    <xf numFmtId="10" fontId="19" fillId="0" borderId="79" xfId="28" applyNumberFormat="1" applyFont="1" applyFill="1" applyBorder="1" applyAlignment="1" applyProtection="1">
      <alignment horizontal="center" vertical="center" wrapText="1"/>
    </xf>
    <xf numFmtId="0" fontId="19" fillId="0" borderId="62" xfId="28" applyNumberFormat="1" applyFont="1" applyFill="1" applyBorder="1" applyAlignment="1" applyProtection="1">
      <alignment horizontal="center"/>
    </xf>
    <xf numFmtId="10" fontId="24" fillId="0" borderId="70" xfId="28" applyNumberFormat="1" applyFont="1" applyFill="1" applyBorder="1" applyAlignment="1" applyProtection="1">
      <alignment horizontal="center"/>
    </xf>
    <xf numFmtId="10" fontId="19" fillId="0" borderId="63" xfId="28" applyNumberFormat="1" applyFont="1" applyFill="1" applyBorder="1" applyAlignment="1" applyProtection="1">
      <alignment horizontal="center"/>
    </xf>
    <xf numFmtId="0" fontId="24" fillId="0" borderId="80" xfId="28" applyNumberFormat="1" applyFont="1" applyFill="1" applyBorder="1" applyAlignment="1" applyProtection="1">
      <alignment horizontal="center" vertical="center"/>
    </xf>
    <xf numFmtId="10" fontId="19" fillId="0" borderId="81" xfId="28" applyNumberFormat="1" applyFont="1" applyFill="1" applyBorder="1" applyAlignment="1" applyProtection="1">
      <alignment horizontal="center" vertical="center" wrapText="1"/>
    </xf>
    <xf numFmtId="3" fontId="19" fillId="0" borderId="82" xfId="28" applyNumberFormat="1" applyFont="1" applyFill="1" applyBorder="1" applyAlignment="1" applyProtection="1">
      <alignment horizontal="left" vertical="center" wrapText="1"/>
    </xf>
    <xf numFmtId="10" fontId="28" fillId="0" borderId="83" xfId="28" applyNumberFormat="1" applyFont="1" applyFill="1" applyBorder="1" applyAlignment="1" applyProtection="1">
      <alignment horizontal="center" vertical="center" wrapText="1"/>
    </xf>
    <xf numFmtId="3" fontId="19" fillId="0" borderId="68" xfId="28" applyNumberFormat="1" applyFont="1" applyFill="1" applyBorder="1" applyAlignment="1" applyProtection="1">
      <alignment horizontal="left" vertical="center" wrapText="1"/>
    </xf>
    <xf numFmtId="10" fontId="29" fillId="0" borderId="85" xfId="28" applyNumberFormat="1" applyFont="1" applyFill="1" applyBorder="1" applyAlignment="1" applyProtection="1">
      <alignment horizontal="center" vertical="center" wrapText="1"/>
    </xf>
    <xf numFmtId="0" fontId="19" fillId="0" borderId="75" xfId="28" applyNumberFormat="1" applyFont="1" applyFill="1" applyBorder="1" applyAlignment="1" applyProtection="1">
      <alignment horizontal="center"/>
    </xf>
    <xf numFmtId="10" fontId="24" fillId="0" borderId="63" xfId="28" applyNumberFormat="1" applyFont="1" applyFill="1" applyBorder="1" applyAlignment="1" applyProtection="1">
      <alignment horizontal="center"/>
    </xf>
    <xf numFmtId="0" fontId="33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left" vertical="center" wrapText="1"/>
    </xf>
    <xf numFmtId="0" fontId="19" fillId="24" borderId="62" xfId="28" applyNumberFormat="1" applyFont="1" applyFill="1" applyBorder="1" applyAlignment="1" applyProtection="1">
      <alignment horizontal="center"/>
    </xf>
    <xf numFmtId="0" fontId="24" fillId="24" borderId="64" xfId="28" applyNumberFormat="1" applyFont="1" applyFill="1" applyBorder="1" applyAlignment="1" applyProtection="1">
      <alignment horizontal="center" vertical="center"/>
    </xf>
    <xf numFmtId="10" fontId="24" fillId="24" borderId="74" xfId="28" applyNumberFormat="1" applyFont="1" applyFill="1" applyBorder="1" applyAlignment="1" applyProtection="1">
      <alignment horizontal="center" vertical="center" wrapText="1"/>
    </xf>
    <xf numFmtId="0" fontId="24" fillId="24" borderId="87" xfId="28" applyNumberFormat="1" applyFont="1" applyFill="1" applyBorder="1" applyAlignment="1" applyProtection="1">
      <alignment horizontal="center" vertical="center"/>
    </xf>
    <xf numFmtId="10" fontId="19" fillId="24" borderId="76" xfId="28" applyNumberFormat="1" applyFont="1" applyFill="1" applyBorder="1" applyAlignment="1" applyProtection="1">
      <alignment horizontal="center" vertical="center" wrapText="1"/>
    </xf>
    <xf numFmtId="0" fontId="24" fillId="24" borderId="84" xfId="28" applyNumberFormat="1" applyFont="1" applyFill="1" applyBorder="1" applyAlignment="1" applyProtection="1">
      <alignment horizontal="center" vertical="center"/>
    </xf>
    <xf numFmtId="10" fontId="28" fillId="24" borderId="88" xfId="28" applyNumberFormat="1" applyFont="1" applyFill="1" applyBorder="1" applyAlignment="1" applyProtection="1">
      <alignment horizontal="center" vertical="center" wrapText="1"/>
    </xf>
    <xf numFmtId="10" fontId="19" fillId="24" borderId="88" xfId="28" applyNumberFormat="1" applyFont="1" applyFill="1" applyBorder="1" applyAlignment="1" applyProtection="1">
      <alignment horizontal="center" vertical="center" wrapText="1"/>
    </xf>
    <xf numFmtId="0" fontId="24" fillId="24" borderId="89" xfId="28" applyNumberFormat="1" applyFont="1" applyFill="1" applyBorder="1" applyAlignment="1" applyProtection="1">
      <alignment horizontal="center" vertical="center"/>
    </xf>
    <xf numFmtId="0" fontId="24" fillId="0" borderId="75" xfId="28" applyNumberFormat="1" applyFont="1" applyFill="1" applyBorder="1" applyAlignment="1" applyProtection="1">
      <alignment horizontal="center"/>
    </xf>
    <xf numFmtId="0" fontId="24" fillId="0" borderId="84" xfId="28" applyNumberFormat="1" applyFont="1" applyFill="1" applyBorder="1" applyAlignment="1" applyProtection="1">
      <alignment horizontal="center"/>
    </xf>
    <xf numFmtId="10" fontId="19" fillId="0" borderId="88" xfId="28" applyNumberFormat="1" applyFont="1" applyFill="1" applyBorder="1" applyAlignment="1" applyProtection="1">
      <alignment horizontal="center" vertical="center" wrapText="1"/>
    </xf>
    <xf numFmtId="0" fontId="24" fillId="0" borderId="68" xfId="28" applyNumberFormat="1" applyFont="1" applyFill="1" applyBorder="1" applyAlignment="1" applyProtection="1">
      <alignment horizontal="center"/>
    </xf>
    <xf numFmtId="10" fontId="19" fillId="0" borderId="90" xfId="28" applyNumberFormat="1" applyFont="1" applyFill="1" applyBorder="1" applyAlignment="1" applyProtection="1">
      <alignment horizontal="center" vertical="center" wrapText="1"/>
    </xf>
    <xf numFmtId="0" fontId="24" fillId="0" borderId="51" xfId="28" applyNumberFormat="1" applyFont="1" applyFill="1" applyBorder="1" applyAlignment="1" applyProtection="1">
      <alignment horizontal="center" vertical="center"/>
    </xf>
    <xf numFmtId="10" fontId="29" fillId="0" borderId="86" xfId="28" applyNumberFormat="1" applyFont="1" applyFill="1" applyBorder="1" applyAlignment="1" applyProtection="1">
      <alignment horizontal="center" vertical="center" wrapText="1"/>
    </xf>
    <xf numFmtId="10" fontId="29" fillId="0" borderId="70" xfId="28" applyNumberFormat="1" applyFont="1" applyFill="1" applyBorder="1" applyAlignment="1" applyProtection="1">
      <alignment horizontal="center"/>
    </xf>
    <xf numFmtId="4" fontId="24" fillId="20" borderId="92" xfId="28" applyNumberFormat="1" applyFont="1" applyFill="1" applyBorder="1" applyAlignment="1" applyProtection="1">
      <alignment horizontal="right" vertical="center"/>
    </xf>
    <xf numFmtId="10" fontId="24" fillId="20" borderId="94" xfId="28" applyNumberFormat="1" applyFont="1" applyFill="1" applyBorder="1" applyAlignment="1" applyProtection="1">
      <alignment horizontal="center" vertical="center" wrapText="1"/>
    </xf>
    <xf numFmtId="3" fontId="24" fillId="0" borderId="60" xfId="28" applyNumberFormat="1" applyFont="1" applyFill="1" applyBorder="1" applyAlignment="1" applyProtection="1">
      <alignment horizontal="left" vertical="center" wrapText="1"/>
    </xf>
    <xf numFmtId="0" fontId="24" fillId="25" borderId="25" xfId="28" applyNumberFormat="1" applyFont="1" applyFill="1" applyBorder="1" applyAlignment="1" applyProtection="1">
      <alignment horizontal="center" vertical="center"/>
    </xf>
    <xf numFmtId="1" fontId="24" fillId="25" borderId="55" xfId="28" applyNumberFormat="1" applyFont="1" applyFill="1" applyBorder="1" applyAlignment="1" applyProtection="1">
      <alignment horizontal="center" vertical="center"/>
    </xf>
    <xf numFmtId="3" fontId="24" fillId="25" borderId="55" xfId="28" applyNumberFormat="1" applyFont="1" applyFill="1" applyBorder="1" applyAlignment="1" applyProtection="1">
      <alignment horizontal="left" vertical="center" wrapText="1"/>
    </xf>
    <xf numFmtId="4" fontId="28" fillId="25" borderId="55" xfId="28" applyNumberFormat="1" applyFont="1" applyFill="1" applyBorder="1" applyAlignment="1" applyProtection="1">
      <alignment horizontal="right" vertical="center"/>
    </xf>
    <xf numFmtId="49" fontId="24" fillId="25" borderId="55" xfId="28" applyNumberFormat="1" applyFont="1" applyFill="1" applyBorder="1" applyAlignment="1" applyProtection="1">
      <alignment horizontal="center" vertical="center"/>
    </xf>
    <xf numFmtId="1" fontId="29" fillId="25" borderId="25" xfId="28" applyNumberFormat="1" applyFont="1" applyFill="1" applyBorder="1" applyAlignment="1" applyProtection="1">
      <alignment horizontal="center" vertical="center"/>
    </xf>
    <xf numFmtId="4" fontId="29" fillId="25" borderId="25" xfId="28" applyNumberFormat="1" applyFont="1" applyFill="1" applyBorder="1" applyAlignment="1" applyProtection="1">
      <alignment horizontal="right" vertical="center"/>
    </xf>
    <xf numFmtId="1" fontId="24" fillId="0" borderId="53" xfId="28" applyNumberFormat="1" applyFont="1" applyFill="1" applyBorder="1" applyAlignment="1" applyProtection="1">
      <alignment horizontal="center" vertical="center"/>
    </xf>
    <xf numFmtId="4" fontId="24" fillId="0" borderId="12" xfId="28" applyNumberFormat="1" applyFont="1" applyFill="1" applyBorder="1" applyAlignment="1" applyProtection="1">
      <alignment horizontal="right" vertical="center"/>
    </xf>
    <xf numFmtId="3" fontId="19" fillId="0" borderId="25" xfId="28" applyNumberFormat="1" applyFont="1" applyFill="1" applyBorder="1" applyAlignment="1" applyProtection="1">
      <alignment horizontal="left" vertical="center"/>
    </xf>
    <xf numFmtId="4" fontId="28" fillId="0" borderId="12" xfId="28" applyNumberFormat="1" applyFont="1" applyFill="1" applyBorder="1" applyAlignment="1" applyProtection="1">
      <alignment horizontal="right" vertical="center"/>
    </xf>
    <xf numFmtId="4" fontId="29" fillId="0" borderId="12" xfId="28" applyNumberFormat="1" applyFont="1" applyFill="1" applyBorder="1" applyAlignment="1" applyProtection="1">
      <alignment horizontal="right" vertical="center"/>
    </xf>
    <xf numFmtId="4" fontId="29" fillId="0" borderId="13" xfId="28" applyNumberFormat="1" applyFont="1" applyFill="1" applyBorder="1" applyAlignment="1" applyProtection="1">
      <alignment vertical="center"/>
    </xf>
    <xf numFmtId="0" fontId="19" fillId="0" borderId="25" xfId="28" applyNumberFormat="1" applyFont="1" applyFill="1" applyBorder="1" applyAlignment="1" applyProtection="1">
      <alignment horizontal="center" vertical="center" wrapText="1"/>
    </xf>
    <xf numFmtId="0" fontId="28" fillId="0" borderId="25" xfId="28" applyNumberFormat="1" applyFont="1" applyFill="1" applyBorder="1" applyAlignment="1" applyProtection="1">
      <alignment horizontal="center" vertical="center" wrapText="1"/>
    </xf>
    <xf numFmtId="3" fontId="28" fillId="0" borderId="25" xfId="28" applyNumberFormat="1" applyFont="1" applyFill="1" applyBorder="1" applyAlignment="1" applyProtection="1">
      <alignment horizontal="left" vertical="center"/>
    </xf>
    <xf numFmtId="4" fontId="28" fillId="0" borderId="25" xfId="28" applyNumberFormat="1" applyFont="1" applyFill="1" applyBorder="1" applyAlignment="1" applyProtection="1">
      <alignment horizontal="right" vertical="center"/>
    </xf>
    <xf numFmtId="4" fontId="24" fillId="0" borderId="20" xfId="28" applyNumberFormat="1" applyFont="1" applyFill="1" applyBorder="1" applyAlignment="1" applyProtection="1">
      <alignment horizontal="right" vertical="center"/>
    </xf>
    <xf numFmtId="0" fontId="19" fillId="0" borderId="20" xfId="28" applyNumberFormat="1" applyFont="1" applyFill="1" applyBorder="1" applyAlignment="1" applyProtection="1">
      <alignment horizontal="center" vertical="center"/>
    </xf>
    <xf numFmtId="0" fontId="19" fillId="0" borderId="25" xfId="28" applyNumberFormat="1" applyFont="1" applyFill="1" applyBorder="1" applyAlignment="1" applyProtection="1">
      <alignment horizontal="center" vertical="center"/>
    </xf>
    <xf numFmtId="0" fontId="32" fillId="0" borderId="25" xfId="0" applyFont="1" applyBorder="1" applyAlignment="1">
      <alignment horizontal="left" vertical="center" wrapText="1"/>
    </xf>
    <xf numFmtId="1" fontId="19" fillId="0" borderId="16" xfId="28" applyNumberFormat="1" applyFont="1" applyFill="1" applyBorder="1" applyAlignment="1" applyProtection="1">
      <alignment horizontal="center" vertical="center"/>
    </xf>
    <xf numFmtId="1" fontId="19" fillId="0" borderId="12" xfId="28" applyNumberFormat="1" applyFont="1" applyFill="1" applyBorder="1" applyAlignment="1" applyProtection="1">
      <alignment horizontal="center" vertical="center"/>
    </xf>
    <xf numFmtId="3" fontId="19" fillId="0" borderId="53" xfId="28" applyNumberFormat="1" applyFont="1" applyFill="1" applyBorder="1" applyAlignment="1" applyProtection="1">
      <alignment horizontal="left" vertical="center" wrapText="1"/>
    </xf>
    <xf numFmtId="10" fontId="24" fillId="0" borderId="76" xfId="28" applyNumberFormat="1" applyFont="1" applyFill="1" applyBorder="1" applyAlignment="1" applyProtection="1">
      <alignment horizontal="center" vertical="center" wrapText="1"/>
    </xf>
    <xf numFmtId="0" fontId="28" fillId="0" borderId="45" xfId="28" applyNumberFormat="1" applyFont="1" applyFill="1" applyBorder="1" applyAlignment="1" applyProtection="1">
      <alignment horizontal="center" vertical="center" wrapText="1"/>
    </xf>
    <xf numFmtId="4" fontId="29" fillId="0" borderId="11" xfId="28" applyNumberFormat="1" applyFont="1" applyFill="1" applyBorder="1" applyAlignment="1" applyProtection="1">
      <alignment horizontal="right" vertical="center"/>
    </xf>
    <xf numFmtId="3" fontId="19" fillId="0" borderId="12" xfId="28" applyNumberFormat="1" applyFont="1" applyFill="1" applyBorder="1" applyAlignment="1" applyProtection="1">
      <alignment horizontal="left" vertical="center" wrapText="1"/>
    </xf>
    <xf numFmtId="0" fontId="24" fillId="0" borderId="21" xfId="28" applyNumberFormat="1" applyFont="1" applyFill="1" applyBorder="1" applyAlignment="1" applyProtection="1">
      <alignment horizontal="center" vertical="center" wrapText="1"/>
    </xf>
    <xf numFmtId="3" fontId="24" fillId="0" borderId="34" xfId="28" applyNumberFormat="1" applyFont="1" applyFill="1" applyBorder="1" applyAlignment="1" applyProtection="1">
      <alignment horizontal="center"/>
    </xf>
    <xf numFmtId="3" fontId="24" fillId="0" borderId="14" xfId="28" applyNumberFormat="1" applyFont="1" applyFill="1" applyBorder="1" applyAlignment="1" applyProtection="1">
      <alignment horizontal="left" vertical="center"/>
    </xf>
    <xf numFmtId="0" fontId="19" fillId="0" borderId="20" xfId="28" applyNumberFormat="1" applyFont="1" applyFill="1" applyBorder="1" applyAlignment="1" applyProtection="1">
      <alignment horizontal="center" vertical="center" wrapText="1"/>
    </xf>
    <xf numFmtId="0" fontId="29" fillId="0" borderId="25" xfId="28" applyNumberFormat="1" applyFont="1" applyFill="1" applyBorder="1" applyAlignment="1" applyProtection="1">
      <alignment horizontal="center"/>
    </xf>
    <xf numFmtId="4" fontId="29" fillId="0" borderId="12" xfId="28" applyNumberFormat="1" applyFont="1" applyFill="1" applyBorder="1" applyAlignment="1" applyProtection="1"/>
    <xf numFmtId="10" fontId="29" fillId="0" borderId="63" xfId="28" applyNumberFormat="1" applyFont="1" applyFill="1" applyBorder="1" applyAlignment="1" applyProtection="1">
      <alignment horizontal="center"/>
    </xf>
    <xf numFmtId="10" fontId="28" fillId="0" borderId="63" xfId="28" applyNumberFormat="1" applyFont="1" applyFill="1" applyBorder="1" applyAlignment="1" applyProtection="1">
      <alignment horizontal="center"/>
    </xf>
    <xf numFmtId="3" fontId="24" fillId="0" borderId="15" xfId="28" applyNumberFormat="1" applyFont="1" applyFill="1" applyBorder="1" applyAlignment="1" applyProtection="1">
      <alignment horizontal="left" vertical="center" wrapText="1"/>
    </xf>
    <xf numFmtId="0" fontId="28" fillId="0" borderId="25" xfId="28" applyNumberFormat="1" applyFont="1" applyFill="1" applyBorder="1" applyAlignment="1" applyProtection="1">
      <alignment horizontal="center" vertical="center"/>
    </xf>
    <xf numFmtId="0" fontId="19" fillId="0" borderId="34" xfId="28" applyNumberFormat="1" applyFont="1" applyFill="1" applyBorder="1" applyAlignment="1" applyProtection="1">
      <alignment horizontal="center" vertical="center"/>
    </xf>
    <xf numFmtId="1" fontId="19" fillId="0" borderId="14" xfId="28" applyNumberFormat="1" applyFont="1" applyFill="1" applyBorder="1" applyAlignment="1" applyProtection="1">
      <alignment horizontal="center" vertical="center"/>
    </xf>
    <xf numFmtId="0" fontId="24" fillId="24" borderId="62" xfId="28" applyNumberFormat="1" applyFont="1" applyFill="1" applyBorder="1" applyAlignment="1" applyProtection="1">
      <alignment horizontal="center" vertical="center"/>
    </xf>
    <xf numFmtId="0" fontId="24" fillId="24" borderId="20" xfId="28" applyNumberFormat="1" applyFont="1" applyFill="1" applyBorder="1" applyAlignment="1" applyProtection="1">
      <alignment horizontal="center" vertical="center"/>
    </xf>
    <xf numFmtId="1" fontId="24" fillId="24" borderId="11" xfId="28" applyNumberFormat="1" applyFont="1" applyFill="1" applyBorder="1" applyAlignment="1" applyProtection="1">
      <alignment horizontal="center" vertical="center"/>
    </xf>
    <xf numFmtId="3" fontId="24" fillId="24" borderId="11" xfId="28" applyNumberFormat="1" applyFont="1" applyFill="1" applyBorder="1" applyAlignment="1" applyProtection="1">
      <alignment horizontal="left" vertical="center" wrapText="1"/>
    </xf>
    <xf numFmtId="3" fontId="28" fillId="0" borderId="22" xfId="28" applyNumberFormat="1" applyFont="1" applyFill="1" applyBorder="1" applyAlignment="1" applyProtection="1">
      <alignment horizontal="left" vertical="center" wrapText="1"/>
    </xf>
    <xf numFmtId="0" fontId="24" fillId="24" borderId="97" xfId="28" applyNumberFormat="1" applyFont="1" applyFill="1" applyBorder="1" applyAlignment="1" applyProtection="1">
      <alignment horizontal="center" vertical="center"/>
    </xf>
    <xf numFmtId="0" fontId="24" fillId="24" borderId="98" xfId="28" applyNumberFormat="1" applyFont="1" applyFill="1" applyBorder="1" applyAlignment="1" applyProtection="1">
      <alignment horizontal="center" vertical="center"/>
    </xf>
    <xf numFmtId="1" fontId="19" fillId="0" borderId="12" xfId="28" applyNumberFormat="1" applyFont="1" applyFill="1" applyBorder="1" applyAlignment="1" applyProtection="1">
      <alignment horizontal="center"/>
    </xf>
    <xf numFmtId="3" fontId="24" fillId="0" borderId="20" xfId="28" applyNumberFormat="1" applyFont="1" applyFill="1" applyBorder="1" applyAlignment="1" applyProtection="1">
      <alignment horizontal="center"/>
    </xf>
    <xf numFmtId="3" fontId="24" fillId="0" borderId="99" xfId="28" applyNumberFormat="1" applyFont="1" applyFill="1" applyBorder="1" applyAlignment="1" applyProtection="1">
      <alignment horizontal="left" vertical="center" wrapText="1"/>
    </xf>
    <xf numFmtId="10" fontId="19" fillId="0" borderId="70" xfId="28" applyNumberFormat="1" applyFont="1" applyFill="1" applyBorder="1" applyAlignment="1" applyProtection="1">
      <alignment horizontal="center"/>
    </xf>
    <xf numFmtId="4" fontId="24" fillId="0" borderId="25" xfId="28" applyNumberFormat="1" applyFont="1" applyFill="1" applyBorder="1" applyAlignment="1" applyProtection="1"/>
    <xf numFmtId="49" fontId="24" fillId="0" borderId="14" xfId="28" applyNumberFormat="1" applyFont="1" applyFill="1" applyBorder="1" applyAlignment="1" applyProtection="1">
      <alignment horizontal="center"/>
    </xf>
    <xf numFmtId="49" fontId="19" fillId="0" borderId="100" xfId="28" applyNumberFormat="1" applyFont="1" applyFill="1" applyBorder="1" applyAlignment="1" applyProtection="1">
      <alignment horizontal="center"/>
    </xf>
    <xf numFmtId="3" fontId="24" fillId="0" borderId="53" xfId="28" applyNumberFormat="1" applyFont="1" applyFill="1" applyBorder="1" applyAlignment="1" applyProtection="1">
      <alignment horizontal="left" vertical="center"/>
    </xf>
    <xf numFmtId="4" fontId="29" fillId="0" borderId="25" xfId="28" applyNumberFormat="1" applyFont="1" applyFill="1" applyBorder="1" applyAlignment="1" applyProtection="1"/>
    <xf numFmtId="0" fontId="31" fillId="0" borderId="0" xfId="0" applyFont="1" applyBorder="1" applyAlignment="1">
      <alignment horizontal="left" vertical="center" wrapText="1"/>
    </xf>
    <xf numFmtId="0" fontId="32" fillId="0" borderId="34" xfId="0" applyFont="1" applyBorder="1" applyAlignment="1">
      <alignment horizontal="left" vertical="center"/>
    </xf>
    <xf numFmtId="4" fontId="24" fillId="0" borderId="15" xfId="28" applyNumberFormat="1" applyFont="1" applyFill="1" applyBorder="1" applyAlignment="1" applyProtection="1">
      <alignment horizontal="right" vertical="center"/>
    </xf>
    <xf numFmtId="4" fontId="29" fillId="0" borderId="34" xfId="28" applyNumberFormat="1" applyFont="1" applyFill="1" applyBorder="1" applyAlignment="1" applyProtection="1">
      <alignment horizontal="right" vertical="center"/>
    </xf>
    <xf numFmtId="3" fontId="28" fillId="0" borderId="25" xfId="28" applyNumberFormat="1" applyFont="1" applyFill="1" applyBorder="1" applyAlignment="1" applyProtection="1">
      <alignment horizontal="left" vertical="center" wrapText="1"/>
    </xf>
    <xf numFmtId="4" fontId="29" fillId="0" borderId="16" xfId="28" applyNumberFormat="1" applyFont="1" applyFill="1" applyBorder="1" applyAlignment="1" applyProtection="1"/>
    <xf numFmtId="0" fontId="24" fillId="25" borderId="95" xfId="28" applyNumberFormat="1" applyFont="1" applyFill="1" applyBorder="1" applyAlignment="1" applyProtection="1">
      <alignment horizontal="center" vertical="center"/>
    </xf>
    <xf numFmtId="0" fontId="24" fillId="25" borderId="37" xfId="28" applyNumberFormat="1" applyFont="1" applyFill="1" applyBorder="1" applyAlignment="1" applyProtection="1">
      <alignment horizontal="center" vertical="center"/>
    </xf>
    <xf numFmtId="1" fontId="24" fillId="25" borderId="29" xfId="28" applyNumberFormat="1" applyFont="1" applyFill="1" applyBorder="1" applyAlignment="1" applyProtection="1">
      <alignment horizontal="center" vertical="center"/>
    </xf>
    <xf numFmtId="3" fontId="24" fillId="25" borderId="30" xfId="28" applyNumberFormat="1" applyFont="1" applyFill="1" applyBorder="1" applyAlignment="1" applyProtection="1">
      <alignment horizontal="left" vertical="center" wrapText="1"/>
    </xf>
    <xf numFmtId="0" fontId="24" fillId="25" borderId="68" xfId="28" applyNumberFormat="1" applyFont="1" applyFill="1" applyBorder="1" applyAlignment="1" applyProtection="1">
      <alignment horizontal="center" vertical="center"/>
    </xf>
    <xf numFmtId="0" fontId="24" fillId="25" borderId="19" xfId="28" applyNumberFormat="1" applyFont="1" applyFill="1" applyBorder="1" applyAlignment="1" applyProtection="1">
      <alignment horizontal="center" vertical="center"/>
    </xf>
    <xf numFmtId="1" fontId="24" fillId="25" borderId="10" xfId="28" applyNumberFormat="1" applyFont="1" applyFill="1" applyBorder="1" applyAlignment="1" applyProtection="1">
      <alignment horizontal="center" vertical="center"/>
    </xf>
    <xf numFmtId="3" fontId="24" fillId="25" borderId="19" xfId="28" applyNumberFormat="1" applyFont="1" applyFill="1" applyBorder="1" applyAlignment="1" applyProtection="1">
      <alignment horizontal="left" vertical="center" wrapText="1"/>
    </xf>
    <xf numFmtId="4" fontId="24" fillId="25" borderId="19" xfId="28" applyNumberFormat="1" applyFont="1" applyFill="1" applyBorder="1" applyAlignment="1" applyProtection="1">
      <alignment horizontal="right" vertical="center"/>
    </xf>
    <xf numFmtId="10" fontId="24" fillId="25" borderId="69" xfId="28" applyNumberFormat="1" applyFont="1" applyFill="1" applyBorder="1" applyAlignment="1" applyProtection="1">
      <alignment horizontal="center" vertical="center" wrapText="1"/>
    </xf>
    <xf numFmtId="0" fontId="24" fillId="25" borderId="71" xfId="28" applyNumberFormat="1" applyFont="1" applyFill="1" applyBorder="1" applyAlignment="1" applyProtection="1">
      <alignment horizontal="center" vertical="center"/>
    </xf>
    <xf numFmtId="0" fontId="24" fillId="25" borderId="10" xfId="28" applyNumberFormat="1" applyFont="1" applyFill="1" applyBorder="1" applyAlignment="1" applyProtection="1">
      <alignment horizontal="center" vertical="center"/>
    </xf>
    <xf numFmtId="3" fontId="24" fillId="25" borderId="10" xfId="28" applyNumberFormat="1" applyFont="1" applyFill="1" applyBorder="1" applyAlignment="1" applyProtection="1">
      <alignment horizontal="left" vertical="center" wrapText="1"/>
    </xf>
    <xf numFmtId="4" fontId="24" fillId="25" borderId="10" xfId="28" applyNumberFormat="1" applyFont="1" applyFill="1" applyBorder="1" applyAlignment="1" applyProtection="1">
      <alignment horizontal="right" vertical="center"/>
    </xf>
    <xf numFmtId="10" fontId="24" fillId="25" borderId="72" xfId="28" applyNumberFormat="1" applyFont="1" applyFill="1" applyBorder="1" applyAlignment="1" applyProtection="1">
      <alignment horizontal="center" vertical="center" wrapText="1"/>
    </xf>
    <xf numFmtId="0" fontId="24" fillId="25" borderId="28" xfId="28" applyNumberFormat="1" applyFont="1" applyFill="1" applyBorder="1" applyAlignment="1" applyProtection="1">
      <alignment horizontal="center" vertical="center"/>
    </xf>
    <xf numFmtId="0" fontId="24" fillId="25" borderId="30" xfId="28" applyNumberFormat="1" applyFont="1" applyFill="1" applyBorder="1" applyAlignment="1" applyProtection="1">
      <alignment horizontal="center" vertical="center"/>
    </xf>
    <xf numFmtId="1" fontId="24" fillId="25" borderId="30" xfId="28" applyNumberFormat="1" applyFont="1" applyFill="1" applyBorder="1" applyAlignment="1" applyProtection="1">
      <alignment horizontal="center" vertical="center"/>
    </xf>
    <xf numFmtId="4" fontId="24" fillId="25" borderId="30" xfId="28" applyNumberFormat="1" applyFont="1" applyFill="1" applyBorder="1" applyAlignment="1" applyProtection="1">
      <alignment horizontal="right" vertical="center"/>
    </xf>
    <xf numFmtId="10" fontId="24" fillId="25" borderId="31" xfId="28" applyNumberFormat="1" applyFont="1" applyFill="1" applyBorder="1" applyAlignment="1" applyProtection="1">
      <alignment horizontal="center" vertical="center" wrapText="1"/>
    </xf>
    <xf numFmtId="0" fontId="24" fillId="26" borderId="28" xfId="28" applyNumberFormat="1" applyFont="1" applyFill="1" applyBorder="1" applyAlignment="1" applyProtection="1">
      <alignment horizontal="center" vertical="center"/>
    </xf>
    <xf numFmtId="0" fontId="24" fillId="26" borderId="36" xfId="28" applyNumberFormat="1" applyFont="1" applyFill="1" applyBorder="1" applyAlignment="1" applyProtection="1">
      <alignment horizontal="center" vertical="center"/>
    </xf>
    <xf numFmtId="1" fontId="19" fillId="26" borderId="37" xfId="28" applyNumberFormat="1" applyFont="1" applyFill="1" applyBorder="1" applyAlignment="1" applyProtection="1">
      <alignment horizontal="center" vertical="center"/>
    </xf>
    <xf numFmtId="3" fontId="28" fillId="26" borderId="37" xfId="28" applyNumberFormat="1" applyFont="1" applyFill="1" applyBorder="1" applyAlignment="1" applyProtection="1">
      <alignment horizontal="left" vertical="center" wrapText="1"/>
    </xf>
    <xf numFmtId="4" fontId="28" fillId="26" borderId="37" xfId="28" applyNumberFormat="1" applyFont="1" applyFill="1" applyBorder="1" applyAlignment="1" applyProtection="1">
      <alignment horizontal="right" vertical="center"/>
    </xf>
    <xf numFmtId="10" fontId="28" fillId="26" borderId="31" xfId="28" applyNumberFormat="1" applyFont="1" applyFill="1" applyBorder="1" applyAlignment="1" applyProtection="1">
      <alignment horizontal="center" vertical="center" wrapText="1"/>
    </xf>
    <xf numFmtId="0" fontId="28" fillId="25" borderId="71" xfId="28" applyNumberFormat="1" applyFont="1" applyFill="1" applyBorder="1" applyAlignment="1" applyProtection="1">
      <alignment horizontal="center" vertical="center"/>
    </xf>
    <xf numFmtId="0" fontId="19" fillId="25" borderId="10" xfId="28" applyNumberFormat="1" applyFont="1" applyFill="1" applyBorder="1" applyAlignment="1" applyProtection="1">
      <alignment horizontal="center" vertical="center" wrapText="1"/>
    </xf>
    <xf numFmtId="1" fontId="19" fillId="25" borderId="10" xfId="28" applyNumberFormat="1" applyFont="1" applyFill="1" applyBorder="1" applyAlignment="1" applyProtection="1">
      <alignment horizontal="center" vertical="center"/>
    </xf>
    <xf numFmtId="10" fontId="28" fillId="25" borderId="72" xfId="28" applyNumberFormat="1" applyFont="1" applyFill="1" applyBorder="1" applyAlignment="1" applyProtection="1">
      <alignment horizontal="center" vertical="center" wrapText="1"/>
    </xf>
    <xf numFmtId="0" fontId="24" fillId="25" borderId="71" xfId="28" applyNumberFormat="1" applyFont="1" applyFill="1" applyBorder="1" applyAlignment="1" applyProtection="1">
      <alignment horizontal="center"/>
    </xf>
    <xf numFmtId="0" fontId="24" fillId="25" borderId="19" xfId="28" applyNumberFormat="1" applyFont="1" applyFill="1" applyBorder="1" applyAlignment="1" applyProtection="1">
      <alignment horizontal="center"/>
    </xf>
    <xf numFmtId="0" fontId="24" fillId="25" borderId="19" xfId="28" applyNumberFormat="1" applyFont="1" applyFill="1" applyBorder="1" applyAlignment="1" applyProtection="1">
      <alignment horizontal="left" vertical="center"/>
    </xf>
    <xf numFmtId="4" fontId="24" fillId="25" borderId="19" xfId="28" applyNumberFormat="1" applyFont="1" applyFill="1" applyBorder="1" applyAlignment="1" applyProtection="1">
      <alignment horizontal="right"/>
    </xf>
    <xf numFmtId="10" fontId="24" fillId="25" borderId="69" xfId="28" applyNumberFormat="1" applyFont="1" applyFill="1" applyBorder="1" applyAlignment="1" applyProtection="1">
      <alignment horizontal="center"/>
    </xf>
    <xf numFmtId="0" fontId="24" fillId="25" borderId="19" xfId="28" applyNumberFormat="1" applyFont="1" applyFill="1" applyBorder="1" applyAlignment="1" applyProtection="1">
      <alignment horizontal="center" vertical="center" wrapText="1"/>
    </xf>
    <xf numFmtId="3" fontId="24" fillId="25" borderId="46" xfId="28" applyNumberFormat="1" applyFont="1" applyFill="1" applyBorder="1" applyAlignment="1" applyProtection="1">
      <alignment horizontal="left" vertical="center" wrapText="1"/>
    </xf>
    <xf numFmtId="0" fontId="24" fillId="25" borderId="29" xfId="28" applyNumberFormat="1" applyFont="1" applyFill="1" applyBorder="1" applyAlignment="1" applyProtection="1">
      <alignment horizontal="center" vertical="center"/>
    </xf>
    <xf numFmtId="10" fontId="24" fillId="25" borderId="35" xfId="28" applyNumberFormat="1" applyFont="1" applyFill="1" applyBorder="1" applyAlignment="1" applyProtection="1">
      <alignment horizontal="center" vertical="center" wrapText="1"/>
    </xf>
    <xf numFmtId="0" fontId="24" fillId="24" borderId="48" xfId="28" applyNumberFormat="1" applyFont="1" applyFill="1" applyBorder="1" applyAlignment="1" applyProtection="1">
      <alignment horizontal="center" vertical="center"/>
    </xf>
    <xf numFmtId="1" fontId="24" fillId="24" borderId="55" xfId="28" applyNumberFormat="1" applyFont="1" applyFill="1" applyBorder="1" applyAlignment="1" applyProtection="1">
      <alignment horizontal="center" vertical="center"/>
    </xf>
    <xf numFmtId="3" fontId="24" fillId="25" borderId="36" xfId="28" applyNumberFormat="1" applyFont="1" applyFill="1" applyBorder="1" applyAlignment="1" applyProtection="1">
      <alignment horizontal="left" vertical="center" wrapText="1"/>
    </xf>
    <xf numFmtId="4" fontId="24" fillId="25" borderId="29" xfId="28" applyNumberFormat="1" applyFont="1" applyFill="1" applyBorder="1" applyAlignment="1" applyProtection="1">
      <alignment horizontal="right" vertical="center"/>
    </xf>
    <xf numFmtId="0" fontId="24" fillId="25" borderId="40" xfId="28" applyNumberFormat="1" applyFont="1" applyFill="1" applyBorder="1" applyAlignment="1" applyProtection="1">
      <alignment horizontal="center" vertical="center"/>
    </xf>
    <xf numFmtId="1" fontId="24" fillId="25" borderId="39" xfId="28" applyNumberFormat="1" applyFont="1" applyFill="1" applyBorder="1" applyAlignment="1" applyProtection="1">
      <alignment horizontal="center" vertical="center"/>
    </xf>
    <xf numFmtId="0" fontId="24" fillId="25" borderId="91" xfId="28" applyNumberFormat="1" applyFont="1" applyFill="1" applyBorder="1" applyAlignment="1" applyProtection="1">
      <alignment horizontal="center" vertical="center"/>
    </xf>
    <xf numFmtId="0" fontId="24" fillId="25" borderId="38" xfId="28" applyNumberFormat="1" applyFont="1" applyFill="1" applyBorder="1" applyAlignment="1" applyProtection="1">
      <alignment horizontal="center" vertical="center"/>
    </xf>
    <xf numFmtId="1" fontId="24" fillId="25" borderId="38" xfId="28" applyNumberFormat="1" applyFont="1" applyFill="1" applyBorder="1" applyAlignment="1" applyProtection="1">
      <alignment horizontal="center" vertical="center"/>
    </xf>
    <xf numFmtId="3" fontId="24" fillId="25" borderId="38" xfId="28" applyNumberFormat="1" applyFont="1" applyFill="1" applyBorder="1" applyAlignment="1" applyProtection="1">
      <alignment horizontal="left" vertical="center" wrapText="1"/>
    </xf>
    <xf numFmtId="4" fontId="24" fillId="25" borderId="39" xfId="28" applyNumberFormat="1" applyFont="1" applyFill="1" applyBorder="1" applyAlignment="1" applyProtection="1">
      <alignment horizontal="right" vertical="center"/>
    </xf>
    <xf numFmtId="4" fontId="24" fillId="25" borderId="23" xfId="28" applyNumberFormat="1" applyFont="1" applyFill="1" applyBorder="1" applyAlignment="1" applyProtection="1">
      <alignment horizontal="right" vertical="center"/>
    </xf>
    <xf numFmtId="0" fontId="24" fillId="25" borderId="37" xfId="28" applyNumberFormat="1" applyFont="1" applyFill="1" applyBorder="1" applyAlignment="1" applyProtection="1">
      <alignment horizontal="center" vertical="center" wrapText="1"/>
    </xf>
    <xf numFmtId="1" fontId="24" fillId="25" borderId="37" xfId="28" applyNumberFormat="1" applyFont="1" applyFill="1" applyBorder="1" applyAlignment="1" applyProtection="1">
      <alignment horizontal="center" vertical="center"/>
    </xf>
    <xf numFmtId="3" fontId="24" fillId="25" borderId="29" xfId="28" applyNumberFormat="1" applyFont="1" applyFill="1" applyBorder="1" applyAlignment="1" applyProtection="1">
      <alignment horizontal="left" vertical="center" wrapText="1"/>
    </xf>
    <xf numFmtId="0" fontId="24" fillId="25" borderId="29" xfId="28" applyNumberFormat="1" applyFont="1" applyFill="1" applyBorder="1" applyAlignment="1" applyProtection="1">
      <alignment horizontal="center" vertical="center" wrapText="1"/>
    </xf>
    <xf numFmtId="0" fontId="19" fillId="27" borderId="0" xfId="28" applyNumberFormat="1" applyFont="1" applyFill="1" applyBorder="1" applyAlignment="1" applyProtection="1">
      <alignment horizontal="center" vertical="center" wrapText="1"/>
    </xf>
    <xf numFmtId="0" fontId="24" fillId="20" borderId="95" xfId="28" applyNumberFormat="1" applyFont="1" applyFill="1" applyBorder="1" applyAlignment="1" applyProtection="1">
      <alignment horizontal="center" vertical="center"/>
    </xf>
    <xf numFmtId="0" fontId="24" fillId="20" borderId="37" xfId="28" applyNumberFormat="1" applyFont="1" applyFill="1" applyBorder="1" applyAlignment="1" applyProtection="1">
      <alignment horizontal="center" vertical="center"/>
    </xf>
    <xf numFmtId="3" fontId="24" fillId="20" borderId="37" xfId="28" applyNumberFormat="1" applyFont="1" applyFill="1" applyBorder="1" applyAlignment="1" applyProtection="1">
      <alignment horizontal="center" vertical="center"/>
    </xf>
    <xf numFmtId="4" fontId="24" fillId="20" borderId="37" xfId="28" applyNumberFormat="1" applyFont="1" applyFill="1" applyBorder="1" applyAlignment="1" applyProtection="1">
      <alignment horizontal="center" vertical="center"/>
    </xf>
    <xf numFmtId="0" fontId="24" fillId="20" borderId="103" xfId="28" applyNumberFormat="1" applyFont="1" applyFill="1" applyBorder="1" applyAlignment="1" applyProtection="1">
      <alignment horizontal="center" vertical="center" wrapText="1"/>
    </xf>
    <xf numFmtId="4" fontId="28" fillId="25" borderId="104" xfId="28" applyNumberFormat="1" applyFont="1" applyFill="1" applyBorder="1" applyAlignment="1" applyProtection="1">
      <alignment horizontal="right" vertical="center"/>
    </xf>
    <xf numFmtId="4" fontId="28" fillId="25" borderId="37" xfId="28" applyNumberFormat="1" applyFont="1" applyFill="1" applyBorder="1" applyAlignment="1" applyProtection="1">
      <alignment horizontal="right" vertical="center"/>
    </xf>
    <xf numFmtId="10" fontId="24" fillId="25" borderId="103" xfId="28" applyNumberFormat="1" applyFont="1" applyFill="1" applyBorder="1" applyAlignment="1" applyProtection="1">
      <alignment horizontal="center" vertical="center" wrapText="1"/>
    </xf>
    <xf numFmtId="0" fontId="21" fillId="0" borderId="25" xfId="28" applyNumberFormat="1" applyFont="1" applyFill="1" applyBorder="1" applyAlignment="1" applyProtection="1">
      <alignment horizontal="center" vertical="center" wrapText="1"/>
    </xf>
    <xf numFmtId="4" fontId="19" fillId="0" borderId="25" xfId="28" applyNumberFormat="1" applyFont="1" applyFill="1" applyBorder="1" applyAlignment="1" applyProtection="1">
      <alignment vertical="center"/>
    </xf>
    <xf numFmtId="0" fontId="33" fillId="0" borderId="25" xfId="0" applyFont="1" applyBorder="1" applyAlignment="1">
      <alignment horizontal="left" vertical="center" wrapText="1"/>
    </xf>
    <xf numFmtId="3" fontId="19" fillId="0" borderId="25" xfId="28" applyNumberFormat="1" applyFont="1" applyFill="1" applyBorder="1" applyAlignment="1" applyProtection="1">
      <alignment horizontal="center"/>
    </xf>
    <xf numFmtId="0" fontId="24" fillId="0" borderId="55" xfId="28" applyNumberFormat="1" applyFont="1" applyFill="1" applyBorder="1" applyAlignment="1" applyProtection="1">
      <alignment horizontal="center" vertical="center"/>
    </xf>
    <xf numFmtId="1" fontId="19" fillId="0" borderId="55" xfId="28" applyNumberFormat="1" applyFont="1" applyFill="1" applyBorder="1" applyAlignment="1" applyProtection="1">
      <alignment horizontal="center" vertical="center"/>
    </xf>
    <xf numFmtId="0" fontId="34" fillId="0" borderId="55" xfId="0" applyFont="1" applyBorder="1" applyAlignment="1">
      <alignment horizontal="left" vertical="center"/>
    </xf>
    <xf numFmtId="4" fontId="28" fillId="0" borderId="55" xfId="28" applyNumberFormat="1" applyFont="1" applyFill="1" applyBorder="1" applyAlignment="1" applyProtection="1">
      <alignment horizontal="right" vertical="center"/>
    </xf>
    <xf numFmtId="3" fontId="24" fillId="25" borderId="37" xfId="28" applyNumberFormat="1" applyFont="1" applyFill="1" applyBorder="1" applyAlignment="1" applyProtection="1">
      <alignment horizontal="left" vertical="center" wrapText="1"/>
    </xf>
    <xf numFmtId="4" fontId="24" fillId="25" borderId="37" xfId="28" applyNumberFormat="1" applyFont="1" applyFill="1" applyBorder="1" applyAlignment="1" applyProtection="1">
      <alignment horizontal="right" vertical="center"/>
    </xf>
    <xf numFmtId="0" fontId="26" fillId="0" borderId="34" xfId="28" applyNumberFormat="1" applyFont="1" applyFill="1" applyBorder="1" applyAlignment="1" applyProtection="1">
      <alignment horizontal="left" vertical="center" wrapText="1"/>
    </xf>
    <xf numFmtId="1" fontId="19" fillId="0" borderId="34" xfId="28" applyNumberFormat="1" applyFont="1" applyFill="1" applyBorder="1" applyAlignment="1" applyProtection="1">
      <alignment horizontal="center" vertical="center"/>
    </xf>
    <xf numFmtId="3" fontId="19" fillId="0" borderId="34" xfId="28" applyNumberFormat="1" applyFont="1" applyFill="1" applyBorder="1" applyAlignment="1" applyProtection="1">
      <alignment horizontal="left" vertical="center"/>
    </xf>
    <xf numFmtId="4" fontId="19" fillId="0" borderId="34" xfId="28" applyNumberFormat="1" applyFont="1" applyFill="1" applyBorder="1" applyAlignment="1" applyProtection="1">
      <alignment horizontal="right" vertical="center"/>
    </xf>
    <xf numFmtId="1" fontId="24" fillId="0" borderId="55" xfId="28" applyNumberFormat="1" applyFont="1" applyFill="1" applyBorder="1" applyAlignment="1" applyProtection="1">
      <alignment horizontal="center" vertical="center"/>
    </xf>
    <xf numFmtId="3" fontId="24" fillId="0" borderId="55" xfId="28" applyNumberFormat="1" applyFont="1" applyFill="1" applyBorder="1" applyAlignment="1" applyProtection="1">
      <alignment horizontal="left" vertical="center" wrapText="1"/>
    </xf>
    <xf numFmtId="0" fontId="21" fillId="0" borderId="34" xfId="28" applyNumberFormat="1" applyFont="1" applyFill="1" applyBorder="1" applyAlignment="1" applyProtection="1">
      <alignment horizontal="center" vertical="center" wrapText="1"/>
    </xf>
    <xf numFmtId="0" fontId="24" fillId="0" borderId="55" xfId="28" applyNumberFormat="1" applyFont="1" applyFill="1" applyBorder="1" applyAlignment="1" applyProtection="1">
      <alignment horizontal="center" vertical="center" wrapText="1"/>
    </xf>
    <xf numFmtId="3" fontId="24" fillId="0" borderId="55" xfId="28" applyNumberFormat="1" applyFont="1" applyFill="1" applyBorder="1" applyAlignment="1" applyProtection="1">
      <alignment horizontal="center"/>
    </xf>
    <xf numFmtId="3" fontId="24" fillId="0" borderId="55" xfId="28" applyNumberFormat="1" applyFont="1" applyFill="1" applyBorder="1" applyAlignment="1" applyProtection="1">
      <alignment horizontal="left" vertical="center"/>
    </xf>
    <xf numFmtId="4" fontId="24" fillId="0" borderId="55" xfId="28" applyNumberFormat="1" applyFont="1" applyFill="1" applyBorder="1" applyAlignment="1" applyProtection="1"/>
    <xf numFmtId="3" fontId="19" fillId="0" borderId="55" xfId="28" applyNumberFormat="1" applyFont="1" applyFill="1" applyBorder="1" applyAlignment="1" applyProtection="1">
      <alignment horizontal="center"/>
    </xf>
    <xf numFmtId="0" fontId="31" fillId="0" borderId="55" xfId="0" applyFont="1" applyBorder="1" applyAlignment="1">
      <alignment horizontal="left" vertical="center"/>
    </xf>
    <xf numFmtId="1" fontId="19" fillId="0" borderId="34" xfId="28" applyNumberFormat="1" applyFont="1" applyFill="1" applyBorder="1" applyAlignment="1" applyProtection="1">
      <alignment horizontal="center"/>
    </xf>
    <xf numFmtId="4" fontId="29" fillId="0" borderId="34" xfId="28" applyNumberFormat="1" applyFont="1" applyFill="1" applyBorder="1" applyAlignment="1" applyProtection="1"/>
    <xf numFmtId="4" fontId="28" fillId="29" borderId="37" xfId="28" applyNumberFormat="1" applyFont="1" applyFill="1" applyBorder="1" applyAlignment="1" applyProtection="1"/>
    <xf numFmtId="10" fontId="28" fillId="29" borderId="103" xfId="43" applyNumberFormat="1" applyFont="1" applyFill="1" applyBorder="1" applyAlignment="1" applyProtection="1">
      <alignment horizontal="center"/>
    </xf>
    <xf numFmtId="0" fontId="19" fillId="0" borderId="34" xfId="28" applyNumberFormat="1" applyFont="1" applyFill="1" applyBorder="1" applyAlignment="1" applyProtection="1">
      <alignment horizontal="center" vertical="center" wrapText="1"/>
    </xf>
    <xf numFmtId="3" fontId="29" fillId="0" borderId="25" xfId="28" applyNumberFormat="1" applyFont="1" applyFill="1" applyBorder="1" applyAlignment="1" applyProtection="1">
      <alignment horizontal="left" vertical="center" wrapText="1"/>
    </xf>
    <xf numFmtId="0" fontId="24" fillId="25" borderId="108" xfId="28" applyNumberFormat="1" applyFont="1" applyFill="1" applyBorder="1" applyAlignment="1" applyProtection="1">
      <alignment horizontal="center" vertical="center"/>
    </xf>
    <xf numFmtId="10" fontId="24" fillId="25" borderId="109" xfId="28" applyNumberFormat="1" applyFont="1" applyFill="1" applyBorder="1" applyAlignment="1" applyProtection="1">
      <alignment horizontal="center" vertical="center" wrapText="1"/>
    </xf>
    <xf numFmtId="0" fontId="24" fillId="25" borderId="84" xfId="28" applyNumberFormat="1" applyFont="1" applyFill="1" applyBorder="1" applyAlignment="1" applyProtection="1">
      <alignment horizontal="center" vertical="center"/>
    </xf>
    <xf numFmtId="10" fontId="29" fillId="25" borderId="88" xfId="28" applyNumberFormat="1" applyFont="1" applyFill="1" applyBorder="1" applyAlignment="1" applyProtection="1">
      <alignment horizontal="center" vertical="center" wrapText="1"/>
    </xf>
    <xf numFmtId="0" fontId="19" fillId="0" borderId="84" xfId="28" applyNumberFormat="1" applyFont="1" applyFill="1" applyBorder="1" applyAlignment="1" applyProtection="1">
      <alignment horizontal="center"/>
    </xf>
    <xf numFmtId="10" fontId="28" fillId="0" borderId="88" xfId="28" applyNumberFormat="1" applyFont="1" applyFill="1" applyBorder="1" applyAlignment="1" applyProtection="1">
      <alignment horizontal="center" vertical="center" wrapText="1"/>
    </xf>
    <xf numFmtId="0" fontId="19" fillId="0" borderId="89" xfId="28" applyNumberFormat="1" applyFont="1" applyFill="1" applyBorder="1" applyAlignment="1" applyProtection="1">
      <alignment horizontal="center"/>
    </xf>
    <xf numFmtId="10" fontId="19" fillId="0" borderId="110" xfId="28" applyNumberFormat="1" applyFont="1" applyFill="1" applyBorder="1" applyAlignment="1" applyProtection="1">
      <alignment horizontal="center" vertical="center" wrapText="1"/>
    </xf>
    <xf numFmtId="10" fontId="29" fillId="0" borderId="88" xfId="28" applyNumberFormat="1" applyFont="1" applyFill="1" applyBorder="1" applyAlignment="1" applyProtection="1">
      <alignment horizontal="center" vertical="center" wrapText="1"/>
    </xf>
    <xf numFmtId="0" fontId="24" fillId="0" borderId="84" xfId="28" applyNumberFormat="1" applyFont="1" applyFill="1" applyBorder="1" applyAlignment="1" applyProtection="1">
      <alignment horizontal="center" vertical="center"/>
    </xf>
    <xf numFmtId="0" fontId="24" fillId="0" borderId="89" xfId="28" applyNumberFormat="1" applyFont="1" applyFill="1" applyBorder="1" applyAlignment="1" applyProtection="1">
      <alignment horizontal="center" vertical="center"/>
    </xf>
    <xf numFmtId="10" fontId="24" fillId="0" borderId="88" xfId="28" applyNumberFormat="1" applyFont="1" applyFill="1" applyBorder="1" applyAlignment="1" applyProtection="1">
      <alignment horizontal="center"/>
    </xf>
    <xf numFmtId="10" fontId="24" fillId="0" borderId="88" xfId="28" applyNumberFormat="1" applyFont="1" applyFill="1" applyBorder="1" applyAlignment="1" applyProtection="1">
      <alignment horizontal="center" vertical="center" wrapText="1"/>
    </xf>
    <xf numFmtId="10" fontId="28" fillId="0" borderId="110" xfId="28" applyNumberFormat="1" applyFont="1" applyFill="1" applyBorder="1" applyAlignment="1" applyProtection="1">
      <alignment horizontal="center" vertical="center" wrapText="1"/>
    </xf>
    <xf numFmtId="10" fontId="29" fillId="0" borderId="110" xfId="28" applyNumberFormat="1" applyFont="1" applyFill="1" applyBorder="1" applyAlignment="1" applyProtection="1">
      <alignment horizontal="center" vertical="center" wrapText="1"/>
    </xf>
    <xf numFmtId="0" fontId="24" fillId="0" borderId="108" xfId="28" applyNumberFormat="1" applyFont="1" applyFill="1" applyBorder="1" applyAlignment="1" applyProtection="1">
      <alignment horizontal="center" vertical="center"/>
    </xf>
    <xf numFmtId="10" fontId="19" fillId="0" borderId="109" xfId="28" applyNumberFormat="1" applyFont="1" applyFill="1" applyBorder="1" applyAlignment="1" applyProtection="1">
      <alignment horizontal="center" vertical="center" wrapText="1"/>
    </xf>
    <xf numFmtId="0" fontId="26" fillId="0" borderId="84" xfId="28" applyNumberFormat="1" applyFont="1" applyFill="1" applyBorder="1" applyAlignment="1" applyProtection="1">
      <alignment horizontal="center"/>
    </xf>
    <xf numFmtId="0" fontId="26" fillId="0" borderId="89" xfId="28" applyNumberFormat="1" applyFont="1" applyFill="1" applyBorder="1" applyAlignment="1" applyProtection="1">
      <alignment horizontal="center"/>
    </xf>
    <xf numFmtId="10" fontId="24" fillId="0" borderId="109" xfId="28" applyNumberFormat="1" applyFont="1" applyFill="1" applyBorder="1" applyAlignment="1" applyProtection="1">
      <alignment horizontal="center" vertical="center" wrapText="1"/>
    </xf>
    <xf numFmtId="10" fontId="24" fillId="0" borderId="109" xfId="28" applyNumberFormat="1" applyFont="1" applyFill="1" applyBorder="1" applyAlignment="1" applyProtection="1">
      <alignment horizontal="center" vertical="center"/>
    </xf>
    <xf numFmtId="10" fontId="29" fillId="0" borderId="88" xfId="28" applyNumberFormat="1" applyFont="1" applyFill="1" applyBorder="1" applyAlignment="1" applyProtection="1">
      <alignment horizontal="center" vertical="center"/>
    </xf>
    <xf numFmtId="0" fontId="19" fillId="0" borderId="108" xfId="28" applyNumberFormat="1" applyFont="1" applyFill="1" applyBorder="1" applyAlignment="1" applyProtection="1">
      <alignment horizontal="center"/>
    </xf>
    <xf numFmtId="0" fontId="21" fillId="0" borderId="84" xfId="28" applyNumberFormat="1" applyFont="1" applyFill="1" applyBorder="1" applyAlignment="1" applyProtection="1">
      <alignment horizontal="center"/>
    </xf>
    <xf numFmtId="0" fontId="21" fillId="0" borderId="89" xfId="28" applyNumberFormat="1" applyFont="1" applyFill="1" applyBorder="1" applyAlignment="1" applyProtection="1">
      <alignment horizontal="center"/>
    </xf>
    <xf numFmtId="0" fontId="21" fillId="0" borderId="108" xfId="28" applyNumberFormat="1" applyFont="1" applyFill="1" applyBorder="1" applyAlignment="1" applyProtection="1">
      <alignment horizontal="center"/>
    </xf>
    <xf numFmtId="10" fontId="24" fillId="0" borderId="109" xfId="28" applyNumberFormat="1" applyFont="1" applyFill="1" applyBorder="1" applyAlignment="1" applyProtection="1">
      <alignment horizontal="center"/>
    </xf>
    <xf numFmtId="10" fontId="19" fillId="0" borderId="88" xfId="28" applyNumberFormat="1" applyFont="1" applyFill="1" applyBorder="1" applyAlignment="1" applyProtection="1">
      <alignment horizontal="center"/>
    </xf>
    <xf numFmtId="10" fontId="29" fillId="0" borderId="110" xfId="28" applyNumberFormat="1" applyFont="1" applyFill="1" applyBorder="1" applyAlignment="1" applyProtection="1">
      <alignment horizontal="center"/>
    </xf>
    <xf numFmtId="4" fontId="28" fillId="29" borderId="52" xfId="28" applyNumberFormat="1" applyFont="1" applyFill="1" applyBorder="1" applyAlignment="1" applyProtection="1"/>
    <xf numFmtId="10" fontId="28" fillId="29" borderId="96" xfId="43" applyNumberFormat="1" applyFont="1" applyFill="1" applyBorder="1" applyAlignment="1" applyProtection="1">
      <alignment horizontal="center"/>
    </xf>
    <xf numFmtId="3" fontId="35" fillId="29" borderId="111" xfId="0" applyNumberFormat="1" applyFont="1" applyFill="1" applyBorder="1" applyAlignment="1" applyProtection="1">
      <alignment horizontal="center"/>
    </xf>
    <xf numFmtId="3" fontId="35" fillId="29" borderId="112" xfId="0" applyNumberFormat="1" applyFont="1" applyFill="1" applyBorder="1" applyAlignment="1" applyProtection="1">
      <alignment horizontal="center"/>
    </xf>
    <xf numFmtId="0" fontId="19" fillId="0" borderId="0" xfId="28" applyNumberFormat="1" applyFont="1" applyFill="1" applyBorder="1" applyAlignment="1" applyProtection="1">
      <alignment horizontal="center"/>
    </xf>
    <xf numFmtId="3" fontId="23" fillId="0" borderId="0" xfId="28" applyNumberFormat="1" applyFont="1" applyFill="1" applyBorder="1" applyAlignment="1" applyProtection="1">
      <alignment horizontal="center" vertical="center" wrapText="1"/>
    </xf>
    <xf numFmtId="3" fontId="23" fillId="0" borderId="52" xfId="28" applyNumberFormat="1" applyFont="1" applyFill="1" applyBorder="1" applyAlignment="1" applyProtection="1">
      <alignment horizontal="center" vertical="center" wrapText="1"/>
    </xf>
    <xf numFmtId="0" fontId="23" fillId="25" borderId="105" xfId="28" applyNumberFormat="1" applyFont="1" applyFill="1" applyBorder="1" applyAlignment="1" applyProtection="1">
      <alignment horizontal="center" vertical="center"/>
    </xf>
    <xf numFmtId="0" fontId="23" fillId="25" borderId="0" xfId="28" applyNumberFormat="1" applyFont="1" applyFill="1" applyBorder="1" applyAlignment="1" applyProtection="1">
      <alignment horizontal="center" vertical="center"/>
    </xf>
    <xf numFmtId="0" fontId="23" fillId="25" borderId="76" xfId="28" applyNumberFormat="1" applyFont="1" applyFill="1" applyBorder="1" applyAlignment="1" applyProtection="1">
      <alignment horizontal="center" vertical="center"/>
    </xf>
    <xf numFmtId="3" fontId="23" fillId="20" borderId="106" xfId="28" applyNumberFormat="1" applyFont="1" applyFill="1" applyBorder="1" applyAlignment="1" applyProtection="1">
      <alignment horizontal="center" vertical="center"/>
    </xf>
    <xf numFmtId="3" fontId="23" fillId="20" borderId="93" xfId="28" applyNumberFormat="1" applyFont="1" applyFill="1" applyBorder="1" applyAlignment="1" applyProtection="1">
      <alignment horizontal="center" vertical="center"/>
    </xf>
    <xf numFmtId="3" fontId="23" fillId="20" borderId="107" xfId="28" applyNumberFormat="1" applyFont="1" applyFill="1" applyBorder="1" applyAlignment="1" applyProtection="1">
      <alignment horizontal="center" vertical="center"/>
    </xf>
    <xf numFmtId="3" fontId="23" fillId="28" borderId="101" xfId="28" applyNumberFormat="1" applyFont="1" applyFill="1" applyBorder="1" applyAlignment="1" applyProtection="1">
      <alignment horizontal="center" vertical="center"/>
    </xf>
    <xf numFmtId="3" fontId="23" fillId="28" borderId="102" xfId="28" applyNumberFormat="1" applyFont="1" applyFill="1" applyBorder="1" applyAlignment="1" applyProtection="1">
      <alignment horizontal="center" vertical="center"/>
    </xf>
    <xf numFmtId="0" fontId="35" fillId="0" borderId="0" xfId="28" applyNumberFormat="1" applyFont="1" applyFill="1" applyBorder="1" applyAlignment="1" applyProtection="1">
      <alignment horizontal="center"/>
    </xf>
    <xf numFmtId="0" fontId="36" fillId="0" borderId="0" xfId="28" applyNumberFormat="1" applyFont="1" applyFill="1" applyBorder="1" applyAlignment="1" applyProtection="1">
      <alignment horizontal="center"/>
    </xf>
  </cellXfs>
  <cellStyles count="44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Excel Built-in Normal" xfId="28"/>
    <cellStyle name="Komórka połączona" xfId="29" builtinId="24" customBuiltin="1"/>
    <cellStyle name="Komórka zaznaczona" xfId="30" builtinId="23" customBuiltin="1"/>
    <cellStyle name="Nagłówek 1" xfId="31" builtinId="16" customBuiltin="1"/>
    <cellStyle name="Nagłówek 2" xfId="32" builtinId="17" customBuiltin="1"/>
    <cellStyle name="Nagłówek 3" xfId="33" builtinId="18" customBuiltin="1"/>
    <cellStyle name="Nagłówek 4" xfId="34" builtinId="19" customBuiltin="1"/>
    <cellStyle name="Neutralne" xfId="35" builtinId="28" customBuiltin="1"/>
    <cellStyle name="Normalny" xfId="0" builtinId="0"/>
    <cellStyle name="Obliczenia" xfId="36" builtinId="22" customBuiltin="1"/>
    <cellStyle name="Procentowy" xfId="43" builtinId="5"/>
    <cellStyle name="Suma" xfId="37" builtinId="25" customBuiltin="1"/>
    <cellStyle name="Tekst objaśnienia" xfId="38" builtinId="53" customBuiltin="1"/>
    <cellStyle name="Tekst ostrzeżenia" xfId="39" builtinId="11" customBuiltin="1"/>
    <cellStyle name="Tytuł" xfId="40" builtinId="15" customBuiltin="1"/>
    <cellStyle name="Uwaga" xfId="41" builtinId="10" customBuiltin="1"/>
    <cellStyle name="Złe" xfId="42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8"/>
  <sheetViews>
    <sheetView tabSelected="1" view="pageBreakPreview" zoomScaleNormal="80" zoomScaleSheetLayoutView="100" workbookViewId="0">
      <selection activeCell="F3" sqref="F3:G3"/>
    </sheetView>
  </sheetViews>
  <sheetFormatPr defaultColWidth="10" defaultRowHeight="12.75"/>
  <cols>
    <col min="1" max="1" width="7" style="1" customWidth="1"/>
    <col min="2" max="2" width="7.7109375" style="2" bestFit="1" customWidth="1"/>
    <col min="3" max="3" width="5.42578125" style="3" bestFit="1" customWidth="1"/>
    <col min="4" max="4" width="54.42578125" style="4" customWidth="1"/>
    <col min="5" max="6" width="12.28515625" style="5" bestFit="1" customWidth="1"/>
    <col min="7" max="7" width="17.85546875" style="6" customWidth="1"/>
    <col min="8" max="8" width="11.85546875" style="6" customWidth="1"/>
    <col min="9" max="16384" width="10" style="6"/>
  </cols>
  <sheetData>
    <row r="1" spans="1:8">
      <c r="B1" s="6"/>
      <c r="C1" s="1"/>
      <c r="D1" s="7"/>
      <c r="E1" s="8"/>
      <c r="F1" s="416"/>
      <c r="G1" s="416"/>
    </row>
    <row r="2" spans="1:8">
      <c r="B2" s="6"/>
      <c r="C2" s="1"/>
      <c r="D2" s="7"/>
      <c r="E2" s="8"/>
      <c r="F2" s="416"/>
      <c r="G2" s="416"/>
    </row>
    <row r="3" spans="1:8" ht="15.75">
      <c r="E3" s="8"/>
      <c r="F3" s="427" t="s">
        <v>190</v>
      </c>
      <c r="G3" s="428"/>
    </row>
    <row r="4" spans="1:8" ht="15.75">
      <c r="A4" s="9"/>
      <c r="B4" s="10"/>
      <c r="C4" s="11"/>
      <c r="D4" s="12"/>
      <c r="E4" s="13"/>
      <c r="F4" s="416"/>
      <c r="G4" s="416"/>
      <c r="H4" s="15"/>
    </row>
    <row r="5" spans="1:8" ht="22.9" customHeight="1">
      <c r="A5" s="417" t="s">
        <v>165</v>
      </c>
      <c r="B5" s="417"/>
      <c r="C5" s="417"/>
      <c r="D5" s="417"/>
      <c r="E5" s="417"/>
      <c r="F5" s="417"/>
      <c r="G5" s="417"/>
    </row>
    <row r="6" spans="1:8" ht="4.5" customHeight="1" thickBot="1">
      <c r="A6" s="418"/>
      <c r="B6" s="418"/>
      <c r="C6" s="418"/>
      <c r="D6" s="418"/>
      <c r="E6" s="418"/>
      <c r="F6" s="418"/>
      <c r="G6" s="417"/>
    </row>
    <row r="7" spans="1:8" ht="12.75" hidden="1" customHeight="1">
      <c r="C7" s="1"/>
      <c r="E7" s="16"/>
      <c r="G7" s="167"/>
    </row>
    <row r="8" spans="1:8" s="2" customFormat="1" ht="13.5" thickBot="1">
      <c r="A8" s="346" t="s">
        <v>0</v>
      </c>
      <c r="B8" s="347" t="s">
        <v>1</v>
      </c>
      <c r="C8" s="348" t="s">
        <v>2</v>
      </c>
      <c r="D8" s="348" t="s">
        <v>3</v>
      </c>
      <c r="E8" s="349" t="s">
        <v>4</v>
      </c>
      <c r="F8" s="349" t="s">
        <v>5</v>
      </c>
      <c r="G8" s="350" t="s">
        <v>6</v>
      </c>
    </row>
    <row r="9" spans="1:8" s="345" customFormat="1" ht="16.5" thickBot="1">
      <c r="A9" s="419" t="s">
        <v>184</v>
      </c>
      <c r="B9" s="420"/>
      <c r="C9" s="420"/>
      <c r="D9" s="420"/>
      <c r="E9" s="420"/>
      <c r="F9" s="420"/>
      <c r="G9" s="421"/>
    </row>
    <row r="10" spans="1:8" s="17" customFormat="1" ht="13.5" thickBot="1">
      <c r="A10" s="290" t="s">
        <v>7</v>
      </c>
      <c r="B10" s="291"/>
      <c r="C10" s="292"/>
      <c r="D10" s="293" t="s">
        <v>8</v>
      </c>
      <c r="E10" s="351">
        <f>E13+E15+E11</f>
        <v>61605.09</v>
      </c>
      <c r="F10" s="352">
        <f>F13+F15+F11</f>
        <v>1475.9900000000002</v>
      </c>
      <c r="G10" s="353">
        <f t="shared" ref="G10:G52" si="0">F10/E10</f>
        <v>2.3958896902837094E-2</v>
      </c>
    </row>
    <row r="11" spans="1:8" s="17" customFormat="1" ht="12.75" customHeight="1">
      <c r="A11" s="383"/>
      <c r="B11" s="232" t="s">
        <v>167</v>
      </c>
      <c r="C11" s="229"/>
      <c r="D11" s="230" t="s">
        <v>168</v>
      </c>
      <c r="E11" s="231">
        <f>E12</f>
        <v>60000</v>
      </c>
      <c r="F11" s="231">
        <f>F12</f>
        <v>0</v>
      </c>
      <c r="G11" s="384">
        <v>0</v>
      </c>
    </row>
    <row r="12" spans="1:8" s="17" customFormat="1" ht="12.75" customHeight="1">
      <c r="A12" s="385"/>
      <c r="B12" s="228"/>
      <c r="C12" s="233">
        <v>4270</v>
      </c>
      <c r="D12" s="38" t="s">
        <v>24</v>
      </c>
      <c r="E12" s="234">
        <v>60000</v>
      </c>
      <c r="F12" s="234">
        <v>0</v>
      </c>
      <c r="G12" s="386">
        <v>0</v>
      </c>
    </row>
    <row r="13" spans="1:8" ht="12.75" customHeight="1">
      <c r="A13" s="168"/>
      <c r="B13" s="33" t="s">
        <v>9</v>
      </c>
      <c r="C13" s="34"/>
      <c r="D13" s="227" t="s">
        <v>10</v>
      </c>
      <c r="E13" s="127">
        <f>E14</f>
        <v>359</v>
      </c>
      <c r="F13" s="127">
        <f>F14</f>
        <v>229.9</v>
      </c>
      <c r="G13" s="177">
        <f t="shared" si="0"/>
        <v>0.64038997214484683</v>
      </c>
    </row>
    <row r="14" spans="1:8" ht="25.5">
      <c r="A14" s="170"/>
      <c r="B14" s="23"/>
      <c r="C14" s="24">
        <v>2850</v>
      </c>
      <c r="D14" s="124" t="s">
        <v>11</v>
      </c>
      <c r="E14" s="126">
        <v>359</v>
      </c>
      <c r="F14" s="126">
        <v>229.9</v>
      </c>
      <c r="G14" s="171">
        <f>F14/E14</f>
        <v>0.64038997214484683</v>
      </c>
    </row>
    <row r="15" spans="1:8" s="27" customFormat="1" ht="12.75" customHeight="1">
      <c r="A15" s="172"/>
      <c r="B15" s="139" t="s">
        <v>12</v>
      </c>
      <c r="C15" s="140"/>
      <c r="D15" s="141" t="s">
        <v>13</v>
      </c>
      <c r="E15" s="125">
        <f>SUM(E16:E18)</f>
        <v>1246.0900000000001</v>
      </c>
      <c r="F15" s="125">
        <f>SUM(F16:F18)</f>
        <v>1246.0900000000001</v>
      </c>
      <c r="G15" s="173">
        <f t="shared" si="0"/>
        <v>1</v>
      </c>
    </row>
    <row r="16" spans="1:8" s="27" customFormat="1" ht="12.75" customHeight="1">
      <c r="A16" s="172"/>
      <c r="B16" s="139"/>
      <c r="C16" s="116">
        <v>4110</v>
      </c>
      <c r="D16" s="142" t="s">
        <v>43</v>
      </c>
      <c r="E16" s="143">
        <v>3.62</v>
      </c>
      <c r="F16" s="143">
        <v>3.62</v>
      </c>
      <c r="G16" s="174">
        <f>F16/E16</f>
        <v>1</v>
      </c>
    </row>
    <row r="17" spans="1:7" ht="12.75" customHeight="1">
      <c r="A17" s="172"/>
      <c r="B17" s="139"/>
      <c r="C17" s="111">
        <v>4170</v>
      </c>
      <c r="D17" s="142" t="s">
        <v>14</v>
      </c>
      <c r="E17" s="126">
        <v>20.81</v>
      </c>
      <c r="F17" s="126">
        <v>20.81</v>
      </c>
      <c r="G17" s="175">
        <f t="shared" si="0"/>
        <v>1</v>
      </c>
    </row>
    <row r="18" spans="1:7" ht="12.75" customHeight="1" thickBot="1">
      <c r="A18" s="176"/>
      <c r="B18" s="28"/>
      <c r="C18" s="29">
        <v>4430</v>
      </c>
      <c r="D18" s="30" t="s">
        <v>15</v>
      </c>
      <c r="E18" s="31">
        <v>1221.6600000000001</v>
      </c>
      <c r="F18" s="31">
        <v>1221.6600000000001</v>
      </c>
      <c r="G18" s="171">
        <f t="shared" si="0"/>
        <v>1</v>
      </c>
    </row>
    <row r="19" spans="1:7" ht="12.75" customHeight="1" thickBot="1">
      <c r="A19" s="294" t="s">
        <v>16</v>
      </c>
      <c r="B19" s="295"/>
      <c r="C19" s="296"/>
      <c r="D19" s="297" t="s">
        <v>17</v>
      </c>
      <c r="E19" s="298">
        <f>E20+E23</f>
        <v>370000</v>
      </c>
      <c r="F19" s="298">
        <f>F20+F23</f>
        <v>175566.6</v>
      </c>
      <c r="G19" s="299">
        <f t="shared" si="0"/>
        <v>0.47450432432432432</v>
      </c>
    </row>
    <row r="20" spans="1:7" ht="12.75" customHeight="1">
      <c r="A20" s="168"/>
      <c r="B20" s="33" t="s">
        <v>18</v>
      </c>
      <c r="C20" s="34"/>
      <c r="D20" s="35" t="s">
        <v>19</v>
      </c>
      <c r="E20" s="36">
        <f>E21+E22</f>
        <v>190000</v>
      </c>
      <c r="F20" s="36">
        <f>F21+F22</f>
        <v>93644.94</v>
      </c>
      <c r="G20" s="177">
        <f t="shared" si="0"/>
        <v>0.49286810526315789</v>
      </c>
    </row>
    <row r="21" spans="1:7" ht="12.75" customHeight="1">
      <c r="A21" s="168"/>
      <c r="B21" s="33"/>
      <c r="C21" s="37">
        <v>4300</v>
      </c>
      <c r="D21" s="38" t="s">
        <v>20</v>
      </c>
      <c r="E21" s="39">
        <v>189640</v>
      </c>
      <c r="F21" s="39">
        <v>93486.02</v>
      </c>
      <c r="G21" s="178">
        <f>F21/E21</f>
        <v>0.49296572453068976</v>
      </c>
    </row>
    <row r="22" spans="1:7" ht="12.75" customHeight="1">
      <c r="A22" s="170"/>
      <c r="B22" s="19"/>
      <c r="C22" s="37">
        <v>4360</v>
      </c>
      <c r="D22" s="179" t="s">
        <v>152</v>
      </c>
      <c r="E22" s="39">
        <v>360</v>
      </c>
      <c r="F22" s="39">
        <v>158.91999999999999</v>
      </c>
      <c r="G22" s="175">
        <f t="shared" si="0"/>
        <v>0.44144444444444442</v>
      </c>
    </row>
    <row r="23" spans="1:7" ht="12.75" customHeight="1">
      <c r="A23" s="170"/>
      <c r="B23" s="19" t="s">
        <v>21</v>
      </c>
      <c r="C23" s="235"/>
      <c r="D23" s="141" t="s">
        <v>22</v>
      </c>
      <c r="E23" s="236">
        <f>SUM(E24:E28)</f>
        <v>180000</v>
      </c>
      <c r="F23" s="236">
        <f>SUM(F24:F28)</f>
        <v>81921.66</v>
      </c>
      <c r="G23" s="169">
        <f t="shared" si="0"/>
        <v>0.45512033333333335</v>
      </c>
    </row>
    <row r="24" spans="1:7" ht="12.75" customHeight="1">
      <c r="A24" s="170"/>
      <c r="B24" s="19"/>
      <c r="C24" s="116">
        <v>4110</v>
      </c>
      <c r="D24" s="142" t="s">
        <v>43</v>
      </c>
      <c r="E24" s="239">
        <v>1100</v>
      </c>
      <c r="F24" s="240">
        <v>0</v>
      </c>
      <c r="G24" s="175">
        <f t="shared" si="0"/>
        <v>0</v>
      </c>
    </row>
    <row r="25" spans="1:7" ht="12.75" customHeight="1">
      <c r="A25" s="170"/>
      <c r="B25" s="19"/>
      <c r="C25" s="37">
        <v>4170</v>
      </c>
      <c r="D25" s="46" t="s">
        <v>14</v>
      </c>
      <c r="E25" s="39">
        <v>12657</v>
      </c>
      <c r="F25" s="40">
        <v>5176.8500000000004</v>
      </c>
      <c r="G25" s="175">
        <f t="shared" si="0"/>
        <v>0.40901082404993289</v>
      </c>
    </row>
    <row r="26" spans="1:7" ht="12.75" customHeight="1">
      <c r="A26" s="170"/>
      <c r="B26" s="19"/>
      <c r="C26" s="37">
        <v>4210</v>
      </c>
      <c r="D26" s="38" t="s">
        <v>23</v>
      </c>
      <c r="E26" s="39">
        <v>24000</v>
      </c>
      <c r="F26" s="39">
        <v>16681.89</v>
      </c>
      <c r="G26" s="175">
        <f t="shared" si="0"/>
        <v>0.69507874999999997</v>
      </c>
    </row>
    <row r="27" spans="1:7" ht="12.75" customHeight="1">
      <c r="A27" s="170"/>
      <c r="B27" s="19"/>
      <c r="C27" s="37">
        <v>4270</v>
      </c>
      <c r="D27" s="38" t="s">
        <v>24</v>
      </c>
      <c r="E27" s="39">
        <v>90743</v>
      </c>
      <c r="F27" s="39">
        <v>27740.58</v>
      </c>
      <c r="G27" s="175">
        <f t="shared" si="0"/>
        <v>0.30570490285752072</v>
      </c>
    </row>
    <row r="28" spans="1:7" ht="12.75" customHeight="1" thickBot="1">
      <c r="A28" s="170"/>
      <c r="B28" s="19"/>
      <c r="C28" s="37">
        <v>4300</v>
      </c>
      <c r="D28" s="38" t="s">
        <v>20</v>
      </c>
      <c r="E28" s="39">
        <v>51500</v>
      </c>
      <c r="F28" s="39">
        <v>32322.34</v>
      </c>
      <c r="G28" s="175">
        <f t="shared" si="0"/>
        <v>0.6276182524271845</v>
      </c>
    </row>
    <row r="29" spans="1:7" ht="12.75" customHeight="1" thickBot="1">
      <c r="A29" s="300" t="s">
        <v>25</v>
      </c>
      <c r="B29" s="301"/>
      <c r="C29" s="296"/>
      <c r="D29" s="302" t="s">
        <v>26</v>
      </c>
      <c r="E29" s="303">
        <f>E30+E40</f>
        <v>1223920</v>
      </c>
      <c r="F29" s="303">
        <f>F30+F40</f>
        <v>585791.7300000001</v>
      </c>
      <c r="G29" s="304">
        <f t="shared" si="0"/>
        <v>0.47861929701287675</v>
      </c>
    </row>
    <row r="30" spans="1:7" ht="12.75" customHeight="1">
      <c r="A30" s="168"/>
      <c r="B30" s="33" t="s">
        <v>27</v>
      </c>
      <c r="C30" s="34"/>
      <c r="D30" s="35" t="s">
        <v>28</v>
      </c>
      <c r="E30" s="36">
        <f>SUM(E31:E39)</f>
        <v>1150920</v>
      </c>
      <c r="F30" s="36">
        <f>SUM(F31:F39)</f>
        <v>585791.7300000001</v>
      </c>
      <c r="G30" s="177">
        <f t="shared" si="0"/>
        <v>0.50897693149827972</v>
      </c>
    </row>
    <row r="31" spans="1:7" ht="12.75" customHeight="1">
      <c r="A31" s="170"/>
      <c r="B31" s="19"/>
      <c r="C31" s="37">
        <v>4170</v>
      </c>
      <c r="D31" s="38" t="s">
        <v>14</v>
      </c>
      <c r="E31" s="39">
        <v>2250</v>
      </c>
      <c r="F31" s="39">
        <v>927</v>
      </c>
      <c r="G31" s="175">
        <f t="shared" si="0"/>
        <v>0.41199999999999998</v>
      </c>
    </row>
    <row r="32" spans="1:7" ht="12.75" customHeight="1">
      <c r="A32" s="170"/>
      <c r="B32" s="42"/>
      <c r="C32" s="37">
        <v>4210</v>
      </c>
      <c r="D32" s="38" t="s">
        <v>23</v>
      </c>
      <c r="E32" s="39">
        <v>16000</v>
      </c>
      <c r="F32" s="39">
        <v>6259.37</v>
      </c>
      <c r="G32" s="175">
        <f>F32/E32</f>
        <v>0.39121062499999998</v>
      </c>
    </row>
    <row r="33" spans="1:7" ht="12.75" customHeight="1">
      <c r="A33" s="170"/>
      <c r="B33" s="42"/>
      <c r="C33" s="37">
        <v>4260</v>
      </c>
      <c r="D33" s="38" t="s">
        <v>29</v>
      </c>
      <c r="E33" s="39">
        <v>37950</v>
      </c>
      <c r="F33" s="39">
        <v>13016.31</v>
      </c>
      <c r="G33" s="175">
        <f t="shared" si="0"/>
        <v>0.34298577075098813</v>
      </c>
    </row>
    <row r="34" spans="1:7" s="17" customFormat="1" ht="12.75" customHeight="1">
      <c r="A34" s="170"/>
      <c r="B34" s="42"/>
      <c r="C34" s="37">
        <v>4270</v>
      </c>
      <c r="D34" s="38" t="s">
        <v>24</v>
      </c>
      <c r="E34" s="39">
        <v>130000</v>
      </c>
      <c r="F34" s="39">
        <v>84249.11</v>
      </c>
      <c r="G34" s="175">
        <f t="shared" si="0"/>
        <v>0.64807007692307694</v>
      </c>
    </row>
    <row r="35" spans="1:7" ht="12.75" customHeight="1">
      <c r="A35" s="170"/>
      <c r="B35" s="42"/>
      <c r="C35" s="37">
        <v>4300</v>
      </c>
      <c r="D35" s="38" t="s">
        <v>20</v>
      </c>
      <c r="E35" s="39">
        <v>594670</v>
      </c>
      <c r="F35" s="39">
        <v>300646.52</v>
      </c>
      <c r="G35" s="175">
        <f t="shared" si="0"/>
        <v>0.50556866833706093</v>
      </c>
    </row>
    <row r="36" spans="1:7" ht="25.5">
      <c r="A36" s="170"/>
      <c r="B36" s="42"/>
      <c r="C36" s="37">
        <v>4400</v>
      </c>
      <c r="D36" s="38" t="s">
        <v>170</v>
      </c>
      <c r="E36" s="39">
        <v>340000</v>
      </c>
      <c r="F36" s="39">
        <v>163798.15</v>
      </c>
      <c r="G36" s="175">
        <f t="shared" si="0"/>
        <v>0.48175926470588232</v>
      </c>
    </row>
    <row r="37" spans="1:7" ht="12.75" customHeight="1">
      <c r="A37" s="170"/>
      <c r="B37" s="42"/>
      <c r="C37" s="37">
        <v>4430</v>
      </c>
      <c r="D37" s="38" t="s">
        <v>15</v>
      </c>
      <c r="E37" s="39">
        <v>15000</v>
      </c>
      <c r="F37" s="39">
        <v>4439</v>
      </c>
      <c r="G37" s="175">
        <f t="shared" si="0"/>
        <v>0.29593333333333333</v>
      </c>
    </row>
    <row r="38" spans="1:7" ht="12.75" customHeight="1">
      <c r="A38" s="170"/>
      <c r="B38" s="42"/>
      <c r="C38" s="37">
        <v>4580</v>
      </c>
      <c r="D38" s="38" t="s">
        <v>30</v>
      </c>
      <c r="E38" s="39">
        <v>50</v>
      </c>
      <c r="F38" s="39">
        <v>12.59</v>
      </c>
      <c r="G38" s="175">
        <f t="shared" si="0"/>
        <v>0.25180000000000002</v>
      </c>
    </row>
    <row r="39" spans="1:7" ht="12.75" customHeight="1">
      <c r="A39" s="170"/>
      <c r="B39" s="42"/>
      <c r="C39" s="37">
        <v>4610</v>
      </c>
      <c r="D39" s="30" t="s">
        <v>31</v>
      </c>
      <c r="E39" s="39">
        <v>15000</v>
      </c>
      <c r="F39" s="39">
        <v>12443.68</v>
      </c>
      <c r="G39" s="175">
        <f t="shared" si="0"/>
        <v>0.82957866666666669</v>
      </c>
    </row>
    <row r="40" spans="1:7" ht="12.75" customHeight="1">
      <c r="A40" s="387"/>
      <c r="B40" s="242">
        <v>70095</v>
      </c>
      <c r="C40" s="111"/>
      <c r="D40" s="243" t="s">
        <v>13</v>
      </c>
      <c r="E40" s="244">
        <f>SUM(E41:E46)</f>
        <v>73000</v>
      </c>
      <c r="F40" s="244">
        <f>SUM(F41:F46)</f>
        <v>0</v>
      </c>
      <c r="G40" s="388">
        <v>0</v>
      </c>
    </row>
    <row r="41" spans="1:7" ht="12.75" customHeight="1">
      <c r="A41" s="387"/>
      <c r="B41" s="241"/>
      <c r="C41" s="111">
        <v>4178</v>
      </c>
      <c r="D41" s="38" t="s">
        <v>14</v>
      </c>
      <c r="E41" s="126">
        <v>10404</v>
      </c>
      <c r="F41" s="126">
        <v>0</v>
      </c>
      <c r="G41" s="219">
        <v>0</v>
      </c>
    </row>
    <row r="42" spans="1:7" ht="12.75" customHeight="1">
      <c r="A42" s="387"/>
      <c r="B42" s="241"/>
      <c r="C42" s="111">
        <v>4179</v>
      </c>
      <c r="D42" s="38" t="s">
        <v>14</v>
      </c>
      <c r="E42" s="126">
        <v>3196</v>
      </c>
      <c r="F42" s="126">
        <v>0</v>
      </c>
      <c r="G42" s="219">
        <v>0</v>
      </c>
    </row>
    <row r="43" spans="1:7" ht="12.75" customHeight="1">
      <c r="A43" s="387"/>
      <c r="B43" s="241"/>
      <c r="C43" s="111">
        <v>4218</v>
      </c>
      <c r="D43" s="38" t="s">
        <v>23</v>
      </c>
      <c r="E43" s="126">
        <v>1262.25</v>
      </c>
      <c r="F43" s="126">
        <v>0</v>
      </c>
      <c r="G43" s="219">
        <v>0</v>
      </c>
    </row>
    <row r="44" spans="1:7" ht="12.75" customHeight="1">
      <c r="A44" s="387"/>
      <c r="B44" s="241"/>
      <c r="C44" s="111">
        <v>4219</v>
      </c>
      <c r="D44" s="38" t="s">
        <v>23</v>
      </c>
      <c r="E44" s="126">
        <v>387.75</v>
      </c>
      <c r="F44" s="126">
        <v>0</v>
      </c>
      <c r="G44" s="219">
        <v>0</v>
      </c>
    </row>
    <row r="45" spans="1:7" ht="12.75" customHeight="1">
      <c r="A45" s="387"/>
      <c r="B45" s="241"/>
      <c r="C45" s="111">
        <v>4308</v>
      </c>
      <c r="D45" s="38" t="s">
        <v>20</v>
      </c>
      <c r="E45" s="126">
        <v>44178.75</v>
      </c>
      <c r="F45" s="126">
        <v>0</v>
      </c>
      <c r="G45" s="219">
        <v>0</v>
      </c>
    </row>
    <row r="46" spans="1:7" ht="12.75" customHeight="1" thickBot="1">
      <c r="A46" s="389"/>
      <c r="B46" s="381"/>
      <c r="C46" s="365">
        <v>4309</v>
      </c>
      <c r="D46" s="25" t="s">
        <v>20</v>
      </c>
      <c r="E46" s="367">
        <v>13571.25</v>
      </c>
      <c r="F46" s="367">
        <v>0</v>
      </c>
      <c r="G46" s="390">
        <v>0</v>
      </c>
    </row>
    <row r="47" spans="1:7" ht="12.75" customHeight="1" thickBot="1">
      <c r="A47" s="305" t="s">
        <v>33</v>
      </c>
      <c r="B47" s="327"/>
      <c r="C47" s="307"/>
      <c r="D47" s="293" t="s">
        <v>34</v>
      </c>
      <c r="E47" s="308">
        <f>SUM(E48+E50)</f>
        <v>80000</v>
      </c>
      <c r="F47" s="308">
        <f>SUM(F48+F50)</f>
        <v>22198.720000000001</v>
      </c>
      <c r="G47" s="309">
        <f t="shared" si="0"/>
        <v>0.27748400000000001</v>
      </c>
    </row>
    <row r="48" spans="1:7" ht="12.75" customHeight="1">
      <c r="A48" s="168"/>
      <c r="B48" s="33">
        <v>71004</v>
      </c>
      <c r="C48" s="34"/>
      <c r="D48" s="35" t="s">
        <v>35</v>
      </c>
      <c r="E48" s="36">
        <f>E49</f>
        <v>15000</v>
      </c>
      <c r="F48" s="36">
        <f>F49</f>
        <v>246</v>
      </c>
      <c r="G48" s="184">
        <f t="shared" si="0"/>
        <v>1.6400000000000001E-2</v>
      </c>
    </row>
    <row r="49" spans="1:7" ht="12.75" customHeight="1">
      <c r="A49" s="168"/>
      <c r="B49" s="60"/>
      <c r="C49" s="29">
        <v>4300</v>
      </c>
      <c r="D49" s="25" t="s">
        <v>20</v>
      </c>
      <c r="E49" s="39">
        <v>15000</v>
      </c>
      <c r="F49" s="39">
        <v>246</v>
      </c>
      <c r="G49" s="185">
        <f t="shared" si="0"/>
        <v>1.6400000000000001E-2</v>
      </c>
    </row>
    <row r="50" spans="1:7" ht="12.75" customHeight="1">
      <c r="A50" s="172"/>
      <c r="B50" s="144" t="s">
        <v>36</v>
      </c>
      <c r="C50" s="140"/>
      <c r="D50" s="141" t="s">
        <v>37</v>
      </c>
      <c r="E50" s="245">
        <f>SUM(E51:E54)</f>
        <v>65000</v>
      </c>
      <c r="F50" s="22">
        <f>SUM(F51:F54)</f>
        <v>21952.720000000001</v>
      </c>
      <c r="G50" s="177">
        <f t="shared" si="0"/>
        <v>0.33773415384615385</v>
      </c>
    </row>
    <row r="51" spans="1:7" ht="12.75" customHeight="1">
      <c r="A51" s="172"/>
      <c r="B51" s="247"/>
      <c r="C51" s="111">
        <v>4210</v>
      </c>
      <c r="D51" s="142" t="s">
        <v>23</v>
      </c>
      <c r="E51" s="89">
        <v>3000</v>
      </c>
      <c r="F51" s="39">
        <v>1837.18</v>
      </c>
      <c r="G51" s="175">
        <f t="shared" si="0"/>
        <v>0.61239333333333335</v>
      </c>
    </row>
    <row r="52" spans="1:7" ht="12.75" customHeight="1">
      <c r="A52" s="170"/>
      <c r="B52" s="246"/>
      <c r="C52" s="43">
        <v>4260</v>
      </c>
      <c r="D52" s="46" t="s">
        <v>29</v>
      </c>
      <c r="E52" s="39">
        <v>7000</v>
      </c>
      <c r="F52" s="39">
        <v>3092</v>
      </c>
      <c r="G52" s="175">
        <f t="shared" si="0"/>
        <v>0.44171428571428573</v>
      </c>
    </row>
    <row r="53" spans="1:7" ht="12.75" customHeight="1">
      <c r="A53" s="170"/>
      <c r="B53" s="42"/>
      <c r="C53" s="37">
        <v>4270</v>
      </c>
      <c r="D53" s="38" t="s">
        <v>24</v>
      </c>
      <c r="E53" s="39">
        <v>2500</v>
      </c>
      <c r="F53" s="39">
        <v>0</v>
      </c>
      <c r="G53" s="175">
        <f>F53/E53</f>
        <v>0</v>
      </c>
    </row>
    <row r="54" spans="1:7" ht="12.75" customHeight="1" thickBot="1">
      <c r="A54" s="170"/>
      <c r="B54" s="42"/>
      <c r="C54" s="37">
        <v>4300</v>
      </c>
      <c r="D54" s="38" t="s">
        <v>20</v>
      </c>
      <c r="E54" s="39">
        <v>52500</v>
      </c>
      <c r="F54" s="39">
        <v>17023.54</v>
      </c>
      <c r="G54" s="175">
        <f t="shared" ref="G54:G82" si="1">F54/E54</f>
        <v>0.3242579047619048</v>
      </c>
    </row>
    <row r="55" spans="1:7" ht="12.75" customHeight="1" thickBot="1">
      <c r="A55" s="305" t="s">
        <v>38</v>
      </c>
      <c r="B55" s="306"/>
      <c r="C55" s="307"/>
      <c r="D55" s="293" t="s">
        <v>39</v>
      </c>
      <c r="E55" s="308">
        <f>SUM(E56+E60+E64+E84+E89)</f>
        <v>4539677.1900000004</v>
      </c>
      <c r="F55" s="308">
        <f>SUM(F56+F60+F64+F84+F89)</f>
        <v>2221721.1799999997</v>
      </c>
      <c r="G55" s="309">
        <f t="shared" si="1"/>
        <v>0.48940069679271614</v>
      </c>
    </row>
    <row r="56" spans="1:7" ht="12.75" customHeight="1">
      <c r="A56" s="168"/>
      <c r="B56" s="18" t="s">
        <v>40</v>
      </c>
      <c r="C56" s="34"/>
      <c r="D56" s="35" t="s">
        <v>41</v>
      </c>
      <c r="E56" s="36">
        <f>E57+E58+E59</f>
        <v>86003</v>
      </c>
      <c r="F56" s="36">
        <f>SUM(F57:F59)</f>
        <v>46308.000000000007</v>
      </c>
      <c r="G56" s="177">
        <f t="shared" si="1"/>
        <v>0.53844633326744429</v>
      </c>
    </row>
    <row r="57" spans="1:7" ht="12.75" customHeight="1">
      <c r="A57" s="170"/>
      <c r="B57" s="42"/>
      <c r="C57" s="37">
        <v>4010</v>
      </c>
      <c r="D57" s="38" t="s">
        <v>42</v>
      </c>
      <c r="E57" s="39">
        <v>71884.820000000007</v>
      </c>
      <c r="F57" s="39">
        <v>38706.120000000003</v>
      </c>
      <c r="G57" s="175">
        <f t="shared" si="1"/>
        <v>0.53844636461494932</v>
      </c>
    </row>
    <row r="58" spans="1:7" ht="12.75" customHeight="1">
      <c r="A58" s="187"/>
      <c r="B58" s="44"/>
      <c r="C58" s="37">
        <v>4110</v>
      </c>
      <c r="D58" s="38" t="s">
        <v>43</v>
      </c>
      <c r="E58" s="39">
        <v>12357</v>
      </c>
      <c r="F58" s="39">
        <v>6653.58</v>
      </c>
      <c r="G58" s="175">
        <f t="shared" si="1"/>
        <v>0.53844622481184756</v>
      </c>
    </row>
    <row r="59" spans="1:7" ht="12.75" customHeight="1">
      <c r="A59" s="170"/>
      <c r="B59" s="42"/>
      <c r="C59" s="37">
        <v>4120</v>
      </c>
      <c r="D59" s="38" t="s">
        <v>44</v>
      </c>
      <c r="E59" s="39">
        <v>1761.18</v>
      </c>
      <c r="F59" s="39">
        <v>948.3</v>
      </c>
      <c r="G59" s="188">
        <f t="shared" si="1"/>
        <v>0.53844581473784614</v>
      </c>
    </row>
    <row r="60" spans="1:7" ht="12.75" customHeight="1">
      <c r="A60" s="170"/>
      <c r="B60" s="19" t="s">
        <v>45</v>
      </c>
      <c r="C60" s="20"/>
      <c r="D60" s="21" t="s">
        <v>46</v>
      </c>
      <c r="E60" s="22">
        <f>E61+E62+E63</f>
        <v>197400</v>
      </c>
      <c r="F60" s="22">
        <f>F61+F62+F63</f>
        <v>97479.88</v>
      </c>
      <c r="G60" s="169">
        <f t="shared" si="1"/>
        <v>0.49381904761904766</v>
      </c>
    </row>
    <row r="61" spans="1:7" ht="12.75" customHeight="1">
      <c r="A61" s="170"/>
      <c r="B61" s="42"/>
      <c r="C61" s="37">
        <v>3030</v>
      </c>
      <c r="D61" s="38" t="s">
        <v>47</v>
      </c>
      <c r="E61" s="39">
        <v>192400</v>
      </c>
      <c r="F61" s="39">
        <v>94412.9</v>
      </c>
      <c r="G61" s="175">
        <f t="shared" si="1"/>
        <v>0.49071153846153842</v>
      </c>
    </row>
    <row r="62" spans="1:7" ht="12.75" customHeight="1">
      <c r="A62" s="170"/>
      <c r="B62" s="42"/>
      <c r="C62" s="37">
        <v>4210</v>
      </c>
      <c r="D62" s="38" t="s">
        <v>23</v>
      </c>
      <c r="E62" s="39">
        <v>3000</v>
      </c>
      <c r="F62" s="39">
        <v>1663.24</v>
      </c>
      <c r="G62" s="175">
        <f t="shared" si="1"/>
        <v>0.55441333333333331</v>
      </c>
    </row>
    <row r="63" spans="1:7" ht="12.75" customHeight="1">
      <c r="A63" s="170"/>
      <c r="B63" s="42"/>
      <c r="C63" s="37">
        <v>4300</v>
      </c>
      <c r="D63" s="38" t="s">
        <v>20</v>
      </c>
      <c r="E63" s="39">
        <v>2000</v>
      </c>
      <c r="F63" s="39">
        <v>1403.74</v>
      </c>
      <c r="G63" s="175">
        <f>F63/E63</f>
        <v>0.70186999999999999</v>
      </c>
    </row>
    <row r="64" spans="1:7" ht="12.75" customHeight="1">
      <c r="A64" s="170"/>
      <c r="B64" s="19" t="s">
        <v>48</v>
      </c>
      <c r="C64" s="20"/>
      <c r="D64" s="21" t="s">
        <v>49</v>
      </c>
      <c r="E64" s="22">
        <f>SUM(E65:E83)</f>
        <v>4082780.8600000003</v>
      </c>
      <c r="F64" s="22">
        <f>SUM(F65:F83)</f>
        <v>2001076.8199999996</v>
      </c>
      <c r="G64" s="169">
        <f t="shared" si="1"/>
        <v>0.49012594322782227</v>
      </c>
    </row>
    <row r="65" spans="1:13" ht="12.75" customHeight="1">
      <c r="A65" s="170"/>
      <c r="B65" s="19"/>
      <c r="C65" s="37">
        <v>3020</v>
      </c>
      <c r="D65" s="38" t="s">
        <v>50</v>
      </c>
      <c r="E65" s="39">
        <v>5300</v>
      </c>
      <c r="F65" s="39">
        <v>2798.91</v>
      </c>
      <c r="G65" s="175">
        <f t="shared" si="1"/>
        <v>0.52809622641509435</v>
      </c>
    </row>
    <row r="66" spans="1:13" ht="12.75" customHeight="1">
      <c r="A66" s="170"/>
      <c r="B66" s="42"/>
      <c r="C66" s="37">
        <v>4010</v>
      </c>
      <c r="D66" s="38" t="s">
        <v>42</v>
      </c>
      <c r="E66" s="39">
        <v>2497460</v>
      </c>
      <c r="F66" s="39">
        <v>1180066.6299999999</v>
      </c>
      <c r="G66" s="175">
        <f t="shared" si="1"/>
        <v>0.4725067188263275</v>
      </c>
    </row>
    <row r="67" spans="1:13" ht="12.75" customHeight="1">
      <c r="A67" s="170"/>
      <c r="B67" s="42"/>
      <c r="C67" s="37">
        <v>4040</v>
      </c>
      <c r="D67" s="38" t="s">
        <v>51</v>
      </c>
      <c r="E67" s="39">
        <v>187622.74</v>
      </c>
      <c r="F67" s="39">
        <v>187622.74</v>
      </c>
      <c r="G67" s="175">
        <f t="shared" si="1"/>
        <v>1</v>
      </c>
    </row>
    <row r="68" spans="1:13" ht="12.75" customHeight="1">
      <c r="A68" s="170"/>
      <c r="B68" s="42"/>
      <c r="C68" s="37">
        <v>4110</v>
      </c>
      <c r="D68" s="38" t="s">
        <v>43</v>
      </c>
      <c r="E68" s="39">
        <v>454436</v>
      </c>
      <c r="F68" s="39">
        <v>225894.82</v>
      </c>
      <c r="G68" s="175">
        <f t="shared" si="1"/>
        <v>0.4970883028633295</v>
      </c>
    </row>
    <row r="69" spans="1:13" ht="12.75" customHeight="1">
      <c r="A69" s="170"/>
      <c r="B69" s="42"/>
      <c r="C69" s="37">
        <v>4120</v>
      </c>
      <c r="D69" s="38" t="s">
        <v>44</v>
      </c>
      <c r="E69" s="39">
        <v>37780</v>
      </c>
      <c r="F69" s="39">
        <v>20009.38</v>
      </c>
      <c r="G69" s="175">
        <f t="shared" si="1"/>
        <v>0.52962890418210695</v>
      </c>
    </row>
    <row r="70" spans="1:13" ht="12.75" customHeight="1">
      <c r="A70" s="187"/>
      <c r="B70" s="44"/>
      <c r="C70" s="37">
        <v>4170</v>
      </c>
      <c r="D70" s="38" t="s">
        <v>14</v>
      </c>
      <c r="E70" s="39">
        <v>26000</v>
      </c>
      <c r="F70" s="39">
        <v>18114.87</v>
      </c>
      <c r="G70" s="175">
        <f t="shared" si="1"/>
        <v>0.69672576923076923</v>
      </c>
    </row>
    <row r="71" spans="1:13" ht="12.75" customHeight="1">
      <c r="A71" s="170"/>
      <c r="B71" s="42"/>
      <c r="C71" s="37">
        <v>4210</v>
      </c>
      <c r="D71" s="38" t="s">
        <v>23</v>
      </c>
      <c r="E71" s="39">
        <v>80815.11</v>
      </c>
      <c r="F71" s="39">
        <v>59823.38</v>
      </c>
      <c r="G71" s="175">
        <f t="shared" si="1"/>
        <v>0.74024993593401034</v>
      </c>
    </row>
    <row r="72" spans="1:13" ht="12.75" customHeight="1">
      <c r="A72" s="170"/>
      <c r="B72" s="42"/>
      <c r="C72" s="37">
        <v>4260</v>
      </c>
      <c r="D72" s="38" t="s">
        <v>29</v>
      </c>
      <c r="E72" s="39">
        <v>59000</v>
      </c>
      <c r="F72" s="39">
        <v>43293.39</v>
      </c>
      <c r="G72" s="175">
        <f t="shared" si="1"/>
        <v>0.73378627118644069</v>
      </c>
    </row>
    <row r="73" spans="1:13" ht="12.75" customHeight="1">
      <c r="A73" s="170"/>
      <c r="B73" s="42"/>
      <c r="C73" s="37">
        <v>4270</v>
      </c>
      <c r="D73" s="38" t="s">
        <v>24</v>
      </c>
      <c r="E73" s="39">
        <v>19500</v>
      </c>
      <c r="F73" s="39">
        <v>462.65</v>
      </c>
      <c r="G73" s="175">
        <f t="shared" si="1"/>
        <v>2.3725641025641026E-2</v>
      </c>
      <c r="M73" s="45"/>
    </row>
    <row r="74" spans="1:13" ht="12.75" customHeight="1">
      <c r="A74" s="170"/>
      <c r="B74" s="42"/>
      <c r="C74" s="37">
        <v>4280</v>
      </c>
      <c r="D74" s="38" t="s">
        <v>52</v>
      </c>
      <c r="E74" s="39">
        <v>4200</v>
      </c>
      <c r="F74" s="39">
        <v>2376</v>
      </c>
      <c r="G74" s="175">
        <f t="shared" si="1"/>
        <v>0.56571428571428573</v>
      </c>
    </row>
    <row r="75" spans="1:13" ht="12.75" customHeight="1">
      <c r="A75" s="170"/>
      <c r="B75" s="42"/>
      <c r="C75" s="37">
        <v>4300</v>
      </c>
      <c r="D75" s="38" t="s">
        <v>20</v>
      </c>
      <c r="E75" s="39">
        <v>603352.26</v>
      </c>
      <c r="F75" s="39">
        <v>184980.11</v>
      </c>
      <c r="G75" s="175">
        <f t="shared" si="1"/>
        <v>0.30658724971047591</v>
      </c>
    </row>
    <row r="76" spans="1:13" ht="12.75" customHeight="1">
      <c r="A76" s="170"/>
      <c r="B76" s="42"/>
      <c r="C76" s="37">
        <v>4360</v>
      </c>
      <c r="D76" s="179" t="s">
        <v>152</v>
      </c>
      <c r="E76" s="39">
        <v>16220</v>
      </c>
      <c r="F76" s="39">
        <v>10045.31</v>
      </c>
      <c r="G76" s="175">
        <f t="shared" si="1"/>
        <v>0.61931627620221941</v>
      </c>
    </row>
    <row r="77" spans="1:13" ht="12.75" customHeight="1">
      <c r="A77" s="170"/>
      <c r="B77" s="42"/>
      <c r="C77" s="37">
        <v>4410</v>
      </c>
      <c r="D77" s="38" t="s">
        <v>53</v>
      </c>
      <c r="E77" s="39">
        <v>14000</v>
      </c>
      <c r="F77" s="39">
        <v>5154.3100000000004</v>
      </c>
      <c r="G77" s="175">
        <f t="shared" si="1"/>
        <v>0.36816500000000002</v>
      </c>
    </row>
    <row r="78" spans="1:13" ht="12.75" customHeight="1">
      <c r="A78" s="170"/>
      <c r="B78" s="42"/>
      <c r="C78" s="37">
        <v>4430</v>
      </c>
      <c r="D78" s="38" t="s">
        <v>15</v>
      </c>
      <c r="E78" s="39">
        <v>12500</v>
      </c>
      <c r="F78" s="39">
        <v>12317.09</v>
      </c>
      <c r="G78" s="175">
        <f t="shared" si="1"/>
        <v>0.9853672</v>
      </c>
    </row>
    <row r="79" spans="1:13" ht="12.75" customHeight="1">
      <c r="A79" s="170"/>
      <c r="B79" s="42"/>
      <c r="C79" s="37">
        <v>4440</v>
      </c>
      <c r="D79" s="38" t="s">
        <v>54</v>
      </c>
      <c r="E79" s="39">
        <v>48042</v>
      </c>
      <c r="F79" s="39">
        <v>36601</v>
      </c>
      <c r="G79" s="175">
        <f t="shared" si="1"/>
        <v>0.7618542108987969</v>
      </c>
    </row>
    <row r="80" spans="1:13" ht="12.75" customHeight="1">
      <c r="A80" s="170"/>
      <c r="B80" s="42"/>
      <c r="C80" s="37">
        <v>4530</v>
      </c>
      <c r="D80" s="38" t="s">
        <v>171</v>
      </c>
      <c r="E80" s="39">
        <v>25</v>
      </c>
      <c r="F80" s="39">
        <v>25</v>
      </c>
      <c r="G80" s="175">
        <f t="shared" si="1"/>
        <v>1</v>
      </c>
    </row>
    <row r="81" spans="1:7" ht="12.75" customHeight="1">
      <c r="A81" s="170"/>
      <c r="B81" s="42"/>
      <c r="C81" s="37">
        <v>4580</v>
      </c>
      <c r="D81" s="38" t="s">
        <v>30</v>
      </c>
      <c r="E81" s="39">
        <v>50</v>
      </c>
      <c r="F81" s="39">
        <v>15</v>
      </c>
      <c r="G81" s="175">
        <f t="shared" si="1"/>
        <v>0.3</v>
      </c>
    </row>
    <row r="82" spans="1:7" ht="12.75" customHeight="1">
      <c r="A82" s="170"/>
      <c r="B82" s="42"/>
      <c r="C82" s="37">
        <v>4610</v>
      </c>
      <c r="D82" s="30" t="s">
        <v>31</v>
      </c>
      <c r="E82" s="39">
        <v>4477.75</v>
      </c>
      <c r="F82" s="39">
        <v>2472.41</v>
      </c>
      <c r="G82" s="175">
        <f t="shared" si="1"/>
        <v>0.55215454190162472</v>
      </c>
    </row>
    <row r="83" spans="1:7" ht="25.5">
      <c r="A83" s="170"/>
      <c r="B83" s="42"/>
      <c r="C83" s="37">
        <v>4700</v>
      </c>
      <c r="D83" s="38" t="s">
        <v>55</v>
      </c>
      <c r="E83" s="39">
        <v>12000</v>
      </c>
      <c r="F83" s="39">
        <v>9003.82</v>
      </c>
      <c r="G83" s="175">
        <f t="shared" ref="G83:G97" si="2">F83/E83</f>
        <v>0.75031833333333331</v>
      </c>
    </row>
    <row r="84" spans="1:7" ht="12.75" customHeight="1">
      <c r="A84" s="170"/>
      <c r="B84" s="19">
        <v>75075</v>
      </c>
      <c r="C84" s="20"/>
      <c r="D84" s="21" t="s">
        <v>56</v>
      </c>
      <c r="E84" s="22">
        <f>SUM(E85:E88)</f>
        <v>145569</v>
      </c>
      <c r="F84" s="22">
        <f>SUM(F85:F88)</f>
        <v>63968.23</v>
      </c>
      <c r="G84" s="169">
        <f t="shared" si="2"/>
        <v>0.43943580020471396</v>
      </c>
    </row>
    <row r="85" spans="1:7" ht="38.25">
      <c r="A85" s="170"/>
      <c r="B85" s="19"/>
      <c r="C85" s="105">
        <v>2310</v>
      </c>
      <c r="D85" s="190" t="s">
        <v>150</v>
      </c>
      <c r="E85" s="98">
        <v>7569</v>
      </c>
      <c r="F85" s="98">
        <v>7569</v>
      </c>
      <c r="G85" s="189">
        <f>F85/E85</f>
        <v>1</v>
      </c>
    </row>
    <row r="86" spans="1:7" ht="12.75" customHeight="1">
      <c r="A86" s="170"/>
      <c r="B86" s="19"/>
      <c r="C86" s="37">
        <v>4170</v>
      </c>
      <c r="D86" s="38" t="s">
        <v>14</v>
      </c>
      <c r="E86" s="39">
        <v>3000</v>
      </c>
      <c r="F86" s="39">
        <v>1058.4000000000001</v>
      </c>
      <c r="G86" s="175">
        <f>F86/E86</f>
        <v>0.35280000000000006</v>
      </c>
    </row>
    <row r="87" spans="1:7" ht="12.75" customHeight="1">
      <c r="A87" s="170"/>
      <c r="B87" s="42"/>
      <c r="C87" s="37">
        <v>4210</v>
      </c>
      <c r="D87" s="38" t="s">
        <v>23</v>
      </c>
      <c r="E87" s="39">
        <v>12099</v>
      </c>
      <c r="F87" s="39">
        <v>9788</v>
      </c>
      <c r="G87" s="175">
        <f t="shared" si="2"/>
        <v>0.80899247871724933</v>
      </c>
    </row>
    <row r="88" spans="1:7" ht="12.75" customHeight="1">
      <c r="A88" s="170"/>
      <c r="B88" s="42"/>
      <c r="C88" s="37">
        <v>4300</v>
      </c>
      <c r="D88" s="25" t="s">
        <v>20</v>
      </c>
      <c r="E88" s="39">
        <v>122901</v>
      </c>
      <c r="F88" s="39">
        <v>45552.83</v>
      </c>
      <c r="G88" s="175">
        <f t="shared" si="2"/>
        <v>0.37064653664331454</v>
      </c>
    </row>
    <row r="89" spans="1:7" ht="12.75" customHeight="1">
      <c r="A89" s="170"/>
      <c r="B89" s="94">
        <v>75095</v>
      </c>
      <c r="C89" s="149"/>
      <c r="D89" s="133" t="s">
        <v>146</v>
      </c>
      <c r="E89" s="238">
        <f>SUM(E90:E91)</f>
        <v>27924.33</v>
      </c>
      <c r="F89" s="238">
        <f>SUM(F90:F91)</f>
        <v>12888.25</v>
      </c>
      <c r="G89" s="181">
        <f t="shared" si="2"/>
        <v>0.46154196000405379</v>
      </c>
    </row>
    <row r="90" spans="1:7" ht="38.25">
      <c r="A90" s="170"/>
      <c r="B90" s="94"/>
      <c r="C90" s="149">
        <v>2319</v>
      </c>
      <c r="D90" s="248" t="s">
        <v>150</v>
      </c>
      <c r="E90" s="239">
        <v>7924.33</v>
      </c>
      <c r="F90" s="98">
        <v>1388.81</v>
      </c>
      <c r="G90" s="175">
        <f t="shared" si="2"/>
        <v>0.17525898088545025</v>
      </c>
    </row>
    <row r="91" spans="1:7" ht="12.75" customHeight="1" thickBot="1">
      <c r="A91" s="170"/>
      <c r="B91" s="94"/>
      <c r="C91" s="37">
        <v>4430</v>
      </c>
      <c r="D91" s="30" t="s">
        <v>15</v>
      </c>
      <c r="E91" s="98">
        <v>20000</v>
      </c>
      <c r="F91" s="98">
        <v>11499.44</v>
      </c>
      <c r="G91" s="175">
        <f t="shared" si="2"/>
        <v>0.57497200000000004</v>
      </c>
    </row>
    <row r="92" spans="1:7" ht="26.25" thickBot="1">
      <c r="A92" s="300" t="s">
        <v>57</v>
      </c>
      <c r="B92" s="301"/>
      <c r="C92" s="296"/>
      <c r="D92" s="302" t="s">
        <v>58</v>
      </c>
      <c r="E92" s="303">
        <f>E93</f>
        <v>5980</v>
      </c>
      <c r="F92" s="303">
        <f>F93</f>
        <v>371.04</v>
      </c>
      <c r="G92" s="304">
        <f t="shared" si="2"/>
        <v>6.2046822742474916E-2</v>
      </c>
    </row>
    <row r="93" spans="1:7" ht="25.5">
      <c r="A93" s="168"/>
      <c r="B93" s="95" t="s">
        <v>59</v>
      </c>
      <c r="C93" s="113"/>
      <c r="D93" s="35" t="s">
        <v>60</v>
      </c>
      <c r="E93" s="114">
        <f>SUM(E94:E97)</f>
        <v>5980</v>
      </c>
      <c r="F93" s="114">
        <f>SUM(F94:F97)</f>
        <v>371.04</v>
      </c>
      <c r="G93" s="252">
        <f t="shared" si="2"/>
        <v>6.2046822742474916E-2</v>
      </c>
    </row>
    <row r="94" spans="1:7" ht="12.75" customHeight="1">
      <c r="A94" s="191"/>
      <c r="B94" s="144"/>
      <c r="C94" s="116">
        <v>4110</v>
      </c>
      <c r="D94" s="138" t="s">
        <v>43</v>
      </c>
      <c r="E94" s="143">
        <v>175.29</v>
      </c>
      <c r="F94" s="143">
        <v>0</v>
      </c>
      <c r="G94" s="391">
        <f>F94/E94</f>
        <v>0</v>
      </c>
    </row>
    <row r="95" spans="1:7" ht="12.75" customHeight="1">
      <c r="A95" s="191"/>
      <c r="B95" s="144"/>
      <c r="C95" s="116">
        <v>4120</v>
      </c>
      <c r="D95" s="138" t="s">
        <v>44</v>
      </c>
      <c r="E95" s="143">
        <v>24.98</v>
      </c>
      <c r="F95" s="143">
        <v>0</v>
      </c>
      <c r="G95" s="391">
        <f>F95/E95</f>
        <v>0</v>
      </c>
    </row>
    <row r="96" spans="1:7" ht="12.75" customHeight="1">
      <c r="A96" s="172"/>
      <c r="B96" s="247"/>
      <c r="C96" s="249">
        <v>4170</v>
      </c>
      <c r="D96" s="124" t="s">
        <v>61</v>
      </c>
      <c r="E96" s="126">
        <v>1019.73</v>
      </c>
      <c r="F96" s="126">
        <v>371.04</v>
      </c>
      <c r="G96" s="219">
        <f t="shared" si="2"/>
        <v>0.36386102203524462</v>
      </c>
    </row>
    <row r="97" spans="1:7" ht="12.75" customHeight="1" thickBot="1">
      <c r="A97" s="172"/>
      <c r="B97" s="247"/>
      <c r="C97" s="250">
        <v>4210</v>
      </c>
      <c r="D97" s="251" t="s">
        <v>23</v>
      </c>
      <c r="E97" s="126">
        <v>4760</v>
      </c>
      <c r="F97" s="126">
        <v>0</v>
      </c>
      <c r="G97" s="219">
        <f t="shared" si="2"/>
        <v>0</v>
      </c>
    </row>
    <row r="98" spans="1:7" s="47" customFormat="1" ht="12.75" customHeight="1" thickBot="1">
      <c r="A98" s="310">
        <v>752</v>
      </c>
      <c r="B98" s="311"/>
      <c r="C98" s="312"/>
      <c r="D98" s="313" t="s">
        <v>62</v>
      </c>
      <c r="E98" s="314">
        <f>E99</f>
        <v>200</v>
      </c>
      <c r="F98" s="314">
        <f>F99</f>
        <v>0</v>
      </c>
      <c r="G98" s="315">
        <f t="shared" ref="G98:G119" si="3">F98/E98</f>
        <v>0</v>
      </c>
    </row>
    <row r="99" spans="1:7" s="47" customFormat="1" ht="12.75" customHeight="1">
      <c r="A99" s="168"/>
      <c r="B99" s="18">
        <v>75212</v>
      </c>
      <c r="C99" s="43"/>
      <c r="D99" s="35" t="s">
        <v>63</v>
      </c>
      <c r="E99" s="36">
        <f>E100</f>
        <v>200</v>
      </c>
      <c r="F99" s="36">
        <f>F100</f>
        <v>0</v>
      </c>
      <c r="G99" s="193">
        <f>F99/E99</f>
        <v>0</v>
      </c>
    </row>
    <row r="100" spans="1:7" s="47" customFormat="1" ht="12.75" customHeight="1" thickBot="1">
      <c r="A100" s="176"/>
      <c r="B100" s="32"/>
      <c r="C100" s="48">
        <v>4210</v>
      </c>
      <c r="D100" s="49" t="s">
        <v>23</v>
      </c>
      <c r="E100" s="50">
        <v>200</v>
      </c>
      <c r="F100" s="50">
        <v>0</v>
      </c>
      <c r="G100" s="194">
        <f t="shared" si="3"/>
        <v>0</v>
      </c>
    </row>
    <row r="101" spans="1:7" s="47" customFormat="1" ht="12.75" customHeight="1" thickBot="1">
      <c r="A101" s="316">
        <v>754</v>
      </c>
      <c r="B101" s="317"/>
      <c r="C101" s="318"/>
      <c r="D101" s="302" t="s">
        <v>64</v>
      </c>
      <c r="E101" s="303">
        <f>E102+E104+E107+E109+E111</f>
        <v>579646</v>
      </c>
      <c r="F101" s="303">
        <f>F102+F104+F107+F109+F111</f>
        <v>374206.39</v>
      </c>
      <c r="G101" s="319">
        <f t="shared" si="3"/>
        <v>0.64557745589549487</v>
      </c>
    </row>
    <row r="102" spans="1:7" s="47" customFormat="1" ht="12.75" customHeight="1">
      <c r="A102" s="195"/>
      <c r="B102" s="51">
        <v>75404</v>
      </c>
      <c r="C102" s="52"/>
      <c r="D102" s="130" t="s">
        <v>65</v>
      </c>
      <c r="E102" s="53">
        <f>E103</f>
        <v>45000</v>
      </c>
      <c r="F102" s="53">
        <f>F103</f>
        <v>45000</v>
      </c>
      <c r="G102" s="196">
        <f t="shared" si="3"/>
        <v>1</v>
      </c>
    </row>
    <row r="103" spans="1:7" s="47" customFormat="1" ht="12.75" customHeight="1">
      <c r="A103" s="182"/>
      <c r="B103" s="44"/>
      <c r="C103" s="54" t="s">
        <v>172</v>
      </c>
      <c r="D103" s="131" t="s">
        <v>173</v>
      </c>
      <c r="E103" s="55">
        <v>45000</v>
      </c>
      <c r="F103" s="55">
        <v>45000</v>
      </c>
      <c r="G103" s="197">
        <f t="shared" si="3"/>
        <v>1</v>
      </c>
    </row>
    <row r="104" spans="1:7" s="47" customFormat="1" ht="12.75" customHeight="1">
      <c r="A104" s="182"/>
      <c r="B104" s="41">
        <v>75405</v>
      </c>
      <c r="C104" s="37"/>
      <c r="D104" s="21" t="s">
        <v>66</v>
      </c>
      <c r="E104" s="22">
        <f>SUM(E105:E106)</f>
        <v>32000</v>
      </c>
      <c r="F104" s="22">
        <f>SUM(F105:F106)</f>
        <v>31647.06</v>
      </c>
      <c r="G104" s="169">
        <f t="shared" si="3"/>
        <v>0.98897062499999999</v>
      </c>
    </row>
    <row r="105" spans="1:7" s="47" customFormat="1" ht="12.75" customHeight="1">
      <c r="A105" s="182"/>
      <c r="B105" s="44"/>
      <c r="C105" s="37">
        <v>4210</v>
      </c>
      <c r="D105" s="38" t="s">
        <v>23</v>
      </c>
      <c r="E105" s="39">
        <v>31616</v>
      </c>
      <c r="F105" s="39">
        <v>31264.06</v>
      </c>
      <c r="G105" s="175">
        <f t="shared" si="3"/>
        <v>0.98886829453441305</v>
      </c>
    </row>
    <row r="106" spans="1:7" s="47" customFormat="1" ht="12.75" customHeight="1">
      <c r="A106" s="182"/>
      <c r="B106" s="44"/>
      <c r="C106" s="37">
        <v>4300</v>
      </c>
      <c r="D106" s="25" t="s">
        <v>20</v>
      </c>
      <c r="E106" s="39">
        <v>384</v>
      </c>
      <c r="F106" s="39">
        <v>383</v>
      </c>
      <c r="G106" s="175">
        <f t="shared" si="3"/>
        <v>0.99739583333333337</v>
      </c>
    </row>
    <row r="107" spans="1:7" s="47" customFormat="1" ht="12.75" customHeight="1">
      <c r="A107" s="170"/>
      <c r="B107" s="19" t="s">
        <v>67</v>
      </c>
      <c r="C107" s="20"/>
      <c r="D107" s="21" t="s">
        <v>68</v>
      </c>
      <c r="E107" s="22">
        <f>E108</f>
        <v>13000</v>
      </c>
      <c r="F107" s="22">
        <f>F108</f>
        <v>12999.99</v>
      </c>
      <c r="G107" s="169">
        <f t="shared" si="3"/>
        <v>0.99999923076923081</v>
      </c>
    </row>
    <row r="108" spans="1:7" s="47" customFormat="1" ht="12.75" customHeight="1">
      <c r="A108" s="170"/>
      <c r="B108" s="42"/>
      <c r="C108" s="37">
        <v>4210</v>
      </c>
      <c r="D108" s="25" t="s">
        <v>23</v>
      </c>
      <c r="E108" s="39">
        <v>13000</v>
      </c>
      <c r="F108" s="39">
        <v>12999.99</v>
      </c>
      <c r="G108" s="175">
        <f t="shared" si="3"/>
        <v>0.99999923076923081</v>
      </c>
    </row>
    <row r="109" spans="1:7" s="47" customFormat="1" ht="12.75" customHeight="1">
      <c r="A109" s="170"/>
      <c r="B109" s="19" t="s">
        <v>69</v>
      </c>
      <c r="C109" s="20"/>
      <c r="D109" s="21" t="s">
        <v>70</v>
      </c>
      <c r="E109" s="22">
        <f>E110</f>
        <v>1000</v>
      </c>
      <c r="F109" s="22">
        <f>F110</f>
        <v>0</v>
      </c>
      <c r="G109" s="169">
        <f t="shared" si="3"/>
        <v>0</v>
      </c>
    </row>
    <row r="110" spans="1:7" s="47" customFormat="1" ht="12.75" customHeight="1">
      <c r="A110" s="170"/>
      <c r="B110" s="19"/>
      <c r="C110" s="37">
        <v>4210</v>
      </c>
      <c r="D110" s="38" t="s">
        <v>23</v>
      </c>
      <c r="E110" s="39">
        <v>1000</v>
      </c>
      <c r="F110" s="39">
        <v>0</v>
      </c>
      <c r="G110" s="175">
        <f t="shared" si="3"/>
        <v>0</v>
      </c>
    </row>
    <row r="111" spans="1:7" s="47" customFormat="1" ht="12.75" customHeight="1">
      <c r="A111" s="170"/>
      <c r="B111" s="19" t="s">
        <v>71</v>
      </c>
      <c r="C111" s="20"/>
      <c r="D111" s="21" t="s">
        <v>72</v>
      </c>
      <c r="E111" s="22">
        <f>SUM(E112:E124)</f>
        <v>488646</v>
      </c>
      <c r="F111" s="22">
        <f>SUM(F112:F124)</f>
        <v>284559.34000000003</v>
      </c>
      <c r="G111" s="169">
        <f t="shared" si="3"/>
        <v>0.58234251380344881</v>
      </c>
    </row>
    <row r="112" spans="1:7" s="47" customFormat="1" ht="12.75" customHeight="1">
      <c r="A112" s="170"/>
      <c r="B112" s="42"/>
      <c r="C112" s="37">
        <v>3020</v>
      </c>
      <c r="D112" s="38" t="s">
        <v>50</v>
      </c>
      <c r="E112" s="39">
        <v>18000</v>
      </c>
      <c r="F112" s="39">
        <v>7217.5</v>
      </c>
      <c r="G112" s="175">
        <f t="shared" si="3"/>
        <v>0.40097222222222223</v>
      </c>
    </row>
    <row r="113" spans="1:11" s="47" customFormat="1" ht="12.75" customHeight="1">
      <c r="A113" s="170"/>
      <c r="B113" s="42"/>
      <c r="C113" s="37">
        <v>4010</v>
      </c>
      <c r="D113" s="38" t="s">
        <v>42</v>
      </c>
      <c r="E113" s="39">
        <v>322900</v>
      </c>
      <c r="F113" s="39">
        <v>186562.86</v>
      </c>
      <c r="G113" s="175">
        <f t="shared" si="3"/>
        <v>0.57777287085785067</v>
      </c>
    </row>
    <row r="114" spans="1:11" s="47" customFormat="1" ht="12.75" customHeight="1">
      <c r="A114" s="170"/>
      <c r="B114" s="42"/>
      <c r="C114" s="37">
        <v>4040</v>
      </c>
      <c r="D114" s="38" t="s">
        <v>51</v>
      </c>
      <c r="E114" s="39">
        <v>33000</v>
      </c>
      <c r="F114" s="39">
        <v>29006.68</v>
      </c>
      <c r="G114" s="175">
        <f t="shared" si="3"/>
        <v>0.87899030303030301</v>
      </c>
    </row>
    <row r="115" spans="1:11" s="47" customFormat="1" ht="12.75" customHeight="1">
      <c r="A115" s="170"/>
      <c r="B115" s="42"/>
      <c r="C115" s="37">
        <v>4110</v>
      </c>
      <c r="D115" s="38" t="s">
        <v>43</v>
      </c>
      <c r="E115" s="39">
        <v>62000</v>
      </c>
      <c r="F115" s="39">
        <v>36250.379999999997</v>
      </c>
      <c r="G115" s="175">
        <f t="shared" si="3"/>
        <v>0.58468354838709669</v>
      </c>
    </row>
    <row r="116" spans="1:11" s="47" customFormat="1" ht="12.75" customHeight="1">
      <c r="A116" s="170"/>
      <c r="B116" s="42"/>
      <c r="C116" s="37">
        <v>4120</v>
      </c>
      <c r="D116" s="38" t="s">
        <v>44</v>
      </c>
      <c r="E116" s="39">
        <v>8900</v>
      </c>
      <c r="F116" s="39">
        <v>4709.26</v>
      </c>
      <c r="G116" s="175">
        <f t="shared" si="3"/>
        <v>0.52913033707865176</v>
      </c>
    </row>
    <row r="117" spans="1:11" s="47" customFormat="1" ht="12.75" customHeight="1">
      <c r="A117" s="170"/>
      <c r="B117" s="42"/>
      <c r="C117" s="37">
        <v>4170</v>
      </c>
      <c r="D117" s="38" t="s">
        <v>14</v>
      </c>
      <c r="E117" s="39">
        <v>300</v>
      </c>
      <c r="F117" s="39">
        <v>271.76</v>
      </c>
      <c r="G117" s="175">
        <f t="shared" si="3"/>
        <v>0.9058666666666666</v>
      </c>
    </row>
    <row r="118" spans="1:11" s="47" customFormat="1" ht="12.75" customHeight="1">
      <c r="A118" s="170"/>
      <c r="B118" s="42"/>
      <c r="C118" s="37">
        <v>4210</v>
      </c>
      <c r="D118" s="38" t="s">
        <v>23</v>
      </c>
      <c r="E118" s="39">
        <v>13000</v>
      </c>
      <c r="F118" s="39">
        <v>7163.9</v>
      </c>
      <c r="G118" s="175">
        <f t="shared" si="3"/>
        <v>0.55106923076923076</v>
      </c>
    </row>
    <row r="119" spans="1:11" s="47" customFormat="1" ht="12.75" customHeight="1">
      <c r="A119" s="170"/>
      <c r="B119" s="42"/>
      <c r="C119" s="37">
        <v>4270</v>
      </c>
      <c r="D119" s="38" t="s">
        <v>24</v>
      </c>
      <c r="E119" s="39">
        <v>4500</v>
      </c>
      <c r="F119" s="39">
        <v>3611</v>
      </c>
      <c r="G119" s="175">
        <f t="shared" si="3"/>
        <v>0.8024444444444444</v>
      </c>
    </row>
    <row r="120" spans="1:11" s="47" customFormat="1" ht="12.75" customHeight="1">
      <c r="A120" s="170"/>
      <c r="B120" s="42"/>
      <c r="C120" s="37">
        <v>4300</v>
      </c>
      <c r="D120" s="38" t="s">
        <v>20</v>
      </c>
      <c r="E120" s="39">
        <v>11500</v>
      </c>
      <c r="F120" s="39">
        <v>309</v>
      </c>
      <c r="G120" s="175">
        <f t="shared" ref="G120:G144" si="4">F120/E120</f>
        <v>2.6869565217391304E-2</v>
      </c>
    </row>
    <row r="121" spans="1:11" s="47" customFormat="1" ht="12.75" customHeight="1">
      <c r="A121" s="170"/>
      <c r="B121" s="42"/>
      <c r="C121" s="37">
        <v>4410</v>
      </c>
      <c r="D121" s="38" t="s">
        <v>53</v>
      </c>
      <c r="E121" s="39">
        <v>200</v>
      </c>
      <c r="F121" s="39">
        <v>0</v>
      </c>
      <c r="G121" s="175">
        <f>F121/E121</f>
        <v>0</v>
      </c>
      <c r="K121" s="121"/>
    </row>
    <row r="122" spans="1:11" s="47" customFormat="1" ht="12.75" customHeight="1">
      <c r="A122" s="170"/>
      <c r="B122" s="42"/>
      <c r="C122" s="37">
        <v>4430</v>
      </c>
      <c r="D122" s="38" t="s">
        <v>15</v>
      </c>
      <c r="E122" s="39">
        <v>2500</v>
      </c>
      <c r="F122" s="39">
        <v>2061</v>
      </c>
      <c r="G122" s="175">
        <f t="shared" si="4"/>
        <v>0.82440000000000002</v>
      </c>
    </row>
    <row r="123" spans="1:11" s="47" customFormat="1" ht="12.75" customHeight="1">
      <c r="A123" s="170"/>
      <c r="B123" s="42"/>
      <c r="C123" s="37">
        <v>4440</v>
      </c>
      <c r="D123" s="38" t="s">
        <v>54</v>
      </c>
      <c r="E123" s="39">
        <v>9846</v>
      </c>
      <c r="F123" s="39">
        <v>7396</v>
      </c>
      <c r="G123" s="175">
        <f t="shared" si="4"/>
        <v>0.75116798699979692</v>
      </c>
    </row>
    <row r="124" spans="1:11" ht="26.25" thickBot="1">
      <c r="A124" s="198"/>
      <c r="B124" s="99"/>
      <c r="C124" s="100">
        <v>4700</v>
      </c>
      <c r="D124" s="38" t="s">
        <v>55</v>
      </c>
      <c r="E124" s="101">
        <v>2000</v>
      </c>
      <c r="F124" s="101">
        <v>0</v>
      </c>
      <c r="G124" s="199">
        <f t="shared" ref="G124:G127" si="5">F124/E124</f>
        <v>0</v>
      </c>
    </row>
    <row r="125" spans="1:11" ht="12.75" customHeight="1" thickBot="1">
      <c r="A125" s="320">
        <v>757</v>
      </c>
      <c r="B125" s="321"/>
      <c r="C125" s="321"/>
      <c r="D125" s="322" t="s">
        <v>189</v>
      </c>
      <c r="E125" s="323">
        <f>E126</f>
        <v>200000</v>
      </c>
      <c r="F125" s="323">
        <f>F126</f>
        <v>77883.94</v>
      </c>
      <c r="G125" s="324">
        <f t="shared" si="5"/>
        <v>0.38941970000000004</v>
      </c>
    </row>
    <row r="126" spans="1:11" ht="25.5">
      <c r="A126" s="200"/>
      <c r="B126" s="253">
        <v>75702</v>
      </c>
      <c r="C126" s="102"/>
      <c r="D126" s="284" t="s">
        <v>147</v>
      </c>
      <c r="E126" s="103">
        <f>E127</f>
        <v>200000</v>
      </c>
      <c r="F126" s="103">
        <f>F127</f>
        <v>77883.94</v>
      </c>
      <c r="G126" s="201">
        <f t="shared" si="5"/>
        <v>0.38941970000000004</v>
      </c>
    </row>
    <row r="127" spans="1:11" ht="39" thickBot="1">
      <c r="A127" s="202"/>
      <c r="B127" s="115"/>
      <c r="C127" s="29">
        <v>8110</v>
      </c>
      <c r="D127" s="132" t="s">
        <v>148</v>
      </c>
      <c r="E127" s="122">
        <v>200000</v>
      </c>
      <c r="F127" s="122">
        <v>77883.94</v>
      </c>
      <c r="G127" s="203">
        <f t="shared" si="5"/>
        <v>0.38941970000000004</v>
      </c>
    </row>
    <row r="128" spans="1:11" ht="12.75" customHeight="1" thickBot="1">
      <c r="A128" s="320">
        <v>758</v>
      </c>
      <c r="B128" s="325"/>
      <c r="C128" s="296"/>
      <c r="D128" s="326" t="s">
        <v>73</v>
      </c>
      <c r="E128" s="303">
        <f>E129</f>
        <v>56240</v>
      </c>
      <c r="F128" s="303">
        <f>F129</f>
        <v>0</v>
      </c>
      <c r="G128" s="299">
        <f t="shared" si="4"/>
        <v>0</v>
      </c>
    </row>
    <row r="129" spans="1:7" ht="12.75" customHeight="1">
      <c r="A129" s="195"/>
      <c r="B129" s="51">
        <v>75818</v>
      </c>
      <c r="C129" s="52"/>
      <c r="D129" s="35" t="s">
        <v>74</v>
      </c>
      <c r="E129" s="53">
        <f>E130</f>
        <v>56240</v>
      </c>
      <c r="F129" s="53">
        <f>F130</f>
        <v>0</v>
      </c>
      <c r="G129" s="177">
        <f t="shared" si="4"/>
        <v>0</v>
      </c>
    </row>
    <row r="130" spans="1:7" ht="12.75" customHeight="1" thickBot="1">
      <c r="A130" s="204"/>
      <c r="B130" s="77"/>
      <c r="C130" s="24">
        <v>4810</v>
      </c>
      <c r="D130" s="25" t="s">
        <v>75</v>
      </c>
      <c r="E130" s="26">
        <v>56240</v>
      </c>
      <c r="F130" s="26">
        <v>0</v>
      </c>
      <c r="G130" s="192">
        <f t="shared" si="4"/>
        <v>0</v>
      </c>
    </row>
    <row r="131" spans="1:7" ht="12.75" customHeight="1" thickBot="1">
      <c r="A131" s="305" t="s">
        <v>76</v>
      </c>
      <c r="B131" s="327"/>
      <c r="C131" s="307"/>
      <c r="D131" s="293" t="s">
        <v>77</v>
      </c>
      <c r="E131" s="308">
        <f>SUM(E132+E152+E174+E176+E196+E198+E202+E220)</f>
        <v>4545939.55</v>
      </c>
      <c r="F131" s="308">
        <f>SUM(F132+F152+F174+F176+F196+F198+F202+F220)</f>
        <v>2325055.0899999994</v>
      </c>
      <c r="G131" s="328">
        <f t="shared" si="4"/>
        <v>0.51145754676830213</v>
      </c>
    </row>
    <row r="132" spans="1:7" ht="12.75" customHeight="1">
      <c r="A132" s="168"/>
      <c r="B132" s="33" t="s">
        <v>78</v>
      </c>
      <c r="C132" s="34"/>
      <c r="D132" s="35" t="s">
        <v>79</v>
      </c>
      <c r="E132" s="36">
        <f>SUM(E133:E151)</f>
        <v>1853590</v>
      </c>
      <c r="F132" s="36">
        <f>SUM(F133:F151)</f>
        <v>899191.95</v>
      </c>
      <c r="G132" s="177">
        <f t="shared" si="4"/>
        <v>0.48510833032116052</v>
      </c>
    </row>
    <row r="133" spans="1:7" ht="12.75" customHeight="1">
      <c r="A133" s="168"/>
      <c r="B133" s="33"/>
      <c r="C133" s="37">
        <v>3020</v>
      </c>
      <c r="D133" s="38" t="s">
        <v>50</v>
      </c>
      <c r="E133" s="254">
        <v>3000</v>
      </c>
      <c r="F133" s="254">
        <v>0</v>
      </c>
      <c r="G133" s="178">
        <f t="shared" si="4"/>
        <v>0</v>
      </c>
    </row>
    <row r="134" spans="1:7" ht="12.75" customHeight="1">
      <c r="A134" s="170"/>
      <c r="B134" s="42"/>
      <c r="C134" s="37">
        <v>4010</v>
      </c>
      <c r="D134" s="38" t="s">
        <v>42</v>
      </c>
      <c r="E134" s="39">
        <v>1212851</v>
      </c>
      <c r="F134" s="39">
        <v>548059.72</v>
      </c>
      <c r="G134" s="175">
        <f t="shared" si="4"/>
        <v>0.45187720503178047</v>
      </c>
    </row>
    <row r="135" spans="1:7" ht="12.75" customHeight="1">
      <c r="A135" s="170"/>
      <c r="B135" s="42"/>
      <c r="C135" s="37">
        <v>4040</v>
      </c>
      <c r="D135" s="38" t="s">
        <v>51</v>
      </c>
      <c r="E135" s="39">
        <v>99076</v>
      </c>
      <c r="F135" s="39">
        <v>83613.990000000005</v>
      </c>
      <c r="G135" s="175">
        <f t="shared" si="4"/>
        <v>0.8439378860672615</v>
      </c>
    </row>
    <row r="136" spans="1:7" ht="12.75" customHeight="1">
      <c r="A136" s="170"/>
      <c r="B136" s="42"/>
      <c r="C136" s="37">
        <v>4110</v>
      </c>
      <c r="D136" s="38" t="s">
        <v>43</v>
      </c>
      <c r="E136" s="39">
        <v>223541</v>
      </c>
      <c r="F136" s="39">
        <v>107595.28</v>
      </c>
      <c r="G136" s="175">
        <f t="shared" si="4"/>
        <v>0.48132235249909411</v>
      </c>
    </row>
    <row r="137" spans="1:7" ht="12.75" customHeight="1">
      <c r="A137" s="170"/>
      <c r="B137" s="42"/>
      <c r="C137" s="37">
        <v>4120</v>
      </c>
      <c r="D137" s="38" t="s">
        <v>44</v>
      </c>
      <c r="E137" s="39">
        <v>29800</v>
      </c>
      <c r="F137" s="39">
        <v>12323.73</v>
      </c>
      <c r="G137" s="175">
        <f t="shared" si="4"/>
        <v>0.41354798657718117</v>
      </c>
    </row>
    <row r="138" spans="1:7">
      <c r="A138" s="170"/>
      <c r="B138" s="42"/>
      <c r="C138" s="37">
        <v>4140</v>
      </c>
      <c r="D138" s="179" t="s">
        <v>151</v>
      </c>
      <c r="E138" s="39">
        <v>6000</v>
      </c>
      <c r="F138" s="39">
        <v>473</v>
      </c>
      <c r="G138" s="175">
        <f t="shared" si="4"/>
        <v>7.8833333333333339E-2</v>
      </c>
    </row>
    <row r="139" spans="1:7" ht="12.75" customHeight="1">
      <c r="A139" s="170"/>
      <c r="B139" s="42"/>
      <c r="C139" s="37">
        <v>4170</v>
      </c>
      <c r="D139" s="38" t="s">
        <v>14</v>
      </c>
      <c r="E139" s="39">
        <v>3500</v>
      </c>
      <c r="F139" s="39">
        <v>3485</v>
      </c>
      <c r="G139" s="175">
        <f t="shared" si="4"/>
        <v>0.99571428571428566</v>
      </c>
    </row>
    <row r="140" spans="1:7" ht="12.75" customHeight="1">
      <c r="A140" s="170"/>
      <c r="B140" s="42"/>
      <c r="C140" s="37">
        <v>4210</v>
      </c>
      <c r="D140" s="38" t="s">
        <v>23</v>
      </c>
      <c r="E140" s="39">
        <v>28300</v>
      </c>
      <c r="F140" s="39">
        <v>18813.5</v>
      </c>
      <c r="G140" s="175">
        <f t="shared" si="4"/>
        <v>0.66478798586572441</v>
      </c>
    </row>
    <row r="141" spans="1:7" ht="12.75" customHeight="1">
      <c r="A141" s="170"/>
      <c r="B141" s="42"/>
      <c r="C141" s="37">
        <v>4240</v>
      </c>
      <c r="D141" s="131" t="s">
        <v>164</v>
      </c>
      <c r="E141" s="39">
        <v>31334</v>
      </c>
      <c r="F141" s="39">
        <v>10636</v>
      </c>
      <c r="G141" s="175">
        <f t="shared" si="4"/>
        <v>0.3394395863917789</v>
      </c>
    </row>
    <row r="142" spans="1:7" ht="12.75" customHeight="1">
      <c r="A142" s="170"/>
      <c r="B142" s="42"/>
      <c r="C142" s="37">
        <v>4260</v>
      </c>
      <c r="D142" s="38" t="s">
        <v>29</v>
      </c>
      <c r="E142" s="39">
        <v>94500</v>
      </c>
      <c r="F142" s="39">
        <v>43907.77</v>
      </c>
      <c r="G142" s="175">
        <f t="shared" si="4"/>
        <v>0.46463248677248675</v>
      </c>
    </row>
    <row r="143" spans="1:7" ht="12.75" customHeight="1">
      <c r="A143" s="170"/>
      <c r="B143" s="42"/>
      <c r="C143" s="37">
        <v>4270</v>
      </c>
      <c r="D143" s="38" t="s">
        <v>24</v>
      </c>
      <c r="E143" s="39">
        <v>8000</v>
      </c>
      <c r="F143" s="39">
        <v>350</v>
      </c>
      <c r="G143" s="175">
        <f t="shared" si="4"/>
        <v>4.3749999999999997E-2</v>
      </c>
    </row>
    <row r="144" spans="1:7" ht="12.75" customHeight="1">
      <c r="A144" s="170"/>
      <c r="B144" s="42"/>
      <c r="C144" s="37">
        <v>4280</v>
      </c>
      <c r="D144" s="38" t="s">
        <v>52</v>
      </c>
      <c r="E144" s="39">
        <v>1400</v>
      </c>
      <c r="F144" s="39">
        <v>42</v>
      </c>
      <c r="G144" s="175">
        <f t="shared" si="4"/>
        <v>0.03</v>
      </c>
    </row>
    <row r="145" spans="1:7" ht="12.75" customHeight="1">
      <c r="A145" s="170"/>
      <c r="B145" s="42"/>
      <c r="C145" s="37">
        <v>4300</v>
      </c>
      <c r="D145" s="38" t="s">
        <v>20</v>
      </c>
      <c r="E145" s="39">
        <v>35515</v>
      </c>
      <c r="F145" s="39">
        <v>20089.240000000002</v>
      </c>
      <c r="G145" s="175">
        <f t="shared" ref="G145:G180" si="6">F145/E145</f>
        <v>0.56565507532028725</v>
      </c>
    </row>
    <row r="146" spans="1:7" ht="12.75" customHeight="1">
      <c r="A146" s="170"/>
      <c r="B146" s="42"/>
      <c r="C146" s="37">
        <v>4360</v>
      </c>
      <c r="D146" s="38" t="s">
        <v>153</v>
      </c>
      <c r="E146" s="39">
        <v>2000</v>
      </c>
      <c r="F146" s="39">
        <v>676.37</v>
      </c>
      <c r="G146" s="175">
        <f t="shared" si="6"/>
        <v>0.33818500000000001</v>
      </c>
    </row>
    <row r="147" spans="1:7" ht="12.75" customHeight="1">
      <c r="A147" s="170"/>
      <c r="B147" s="42"/>
      <c r="C147" s="37">
        <v>4390</v>
      </c>
      <c r="D147" s="38" t="s">
        <v>154</v>
      </c>
      <c r="E147" s="39">
        <v>4000</v>
      </c>
      <c r="F147" s="39">
        <v>246</v>
      </c>
      <c r="G147" s="175">
        <f t="shared" si="6"/>
        <v>6.1499999999999999E-2</v>
      </c>
    </row>
    <row r="148" spans="1:7" ht="12.75" customHeight="1">
      <c r="A148" s="170"/>
      <c r="B148" s="42"/>
      <c r="C148" s="37">
        <v>4410</v>
      </c>
      <c r="D148" s="38" t="s">
        <v>53</v>
      </c>
      <c r="E148" s="39">
        <v>400</v>
      </c>
      <c r="F148" s="39">
        <v>0</v>
      </c>
      <c r="G148" s="175">
        <f t="shared" si="6"/>
        <v>0</v>
      </c>
    </row>
    <row r="149" spans="1:7" ht="12.75" customHeight="1">
      <c r="A149" s="170"/>
      <c r="B149" s="42"/>
      <c r="C149" s="37">
        <v>4430</v>
      </c>
      <c r="D149" s="38" t="s">
        <v>15</v>
      </c>
      <c r="E149" s="39">
        <v>8000</v>
      </c>
      <c r="F149" s="39">
        <v>1876.89</v>
      </c>
      <c r="G149" s="175">
        <f t="shared" si="6"/>
        <v>0.23461125000000002</v>
      </c>
    </row>
    <row r="150" spans="1:7" ht="12.75" customHeight="1">
      <c r="A150" s="170"/>
      <c r="B150" s="42"/>
      <c r="C150" s="24">
        <v>4440</v>
      </c>
      <c r="D150" s="38" t="s">
        <v>54</v>
      </c>
      <c r="E150" s="39">
        <v>61473</v>
      </c>
      <c r="F150" s="39">
        <v>46104.75</v>
      </c>
      <c r="G150" s="175">
        <f t="shared" si="6"/>
        <v>0.75</v>
      </c>
    </row>
    <row r="151" spans="1:7" ht="25.5">
      <c r="A151" s="170"/>
      <c r="B151" s="107"/>
      <c r="C151" s="111">
        <v>4700</v>
      </c>
      <c r="D151" s="255" t="s">
        <v>55</v>
      </c>
      <c r="E151" s="39">
        <v>900</v>
      </c>
      <c r="F151" s="39">
        <v>898.71</v>
      </c>
      <c r="G151" s="175">
        <f t="shared" si="6"/>
        <v>0.99856666666666671</v>
      </c>
    </row>
    <row r="152" spans="1:7" ht="12.75" customHeight="1">
      <c r="A152" s="217"/>
      <c r="B152" s="256">
        <v>80104</v>
      </c>
      <c r="C152" s="257"/>
      <c r="D152" s="258" t="s">
        <v>80</v>
      </c>
      <c r="E152" s="56">
        <f>SUM(E153:E173)</f>
        <v>1209606</v>
      </c>
      <c r="F152" s="56">
        <f>SUM(F153:F173)</f>
        <v>652199.78999999992</v>
      </c>
      <c r="G152" s="205">
        <f t="shared" si="6"/>
        <v>0.53918365980327476</v>
      </c>
    </row>
    <row r="153" spans="1:7" ht="25.5">
      <c r="A153" s="218"/>
      <c r="B153" s="157"/>
      <c r="C153" s="260">
        <v>2540</v>
      </c>
      <c r="D153" s="382" t="s">
        <v>174</v>
      </c>
      <c r="E153" s="261">
        <v>100457</v>
      </c>
      <c r="F153" s="117">
        <v>50520.06</v>
      </c>
      <c r="G153" s="262">
        <f t="shared" si="6"/>
        <v>0.50290233632300385</v>
      </c>
    </row>
    <row r="154" spans="1:7" ht="12.75" customHeight="1">
      <c r="A154" s="195"/>
      <c r="B154" s="259"/>
      <c r="C154" s="71">
        <v>3020</v>
      </c>
      <c r="D154" s="134" t="s">
        <v>81</v>
      </c>
      <c r="E154" s="55">
        <v>2000</v>
      </c>
      <c r="F154" s="55">
        <v>1347.02</v>
      </c>
      <c r="G154" s="197">
        <f t="shared" si="6"/>
        <v>0.67350999999999994</v>
      </c>
    </row>
    <row r="155" spans="1:7" ht="12.75" customHeight="1">
      <c r="A155" s="182"/>
      <c r="B155" s="44"/>
      <c r="C155" s="54">
        <v>4010</v>
      </c>
      <c r="D155" s="131" t="s">
        <v>42</v>
      </c>
      <c r="E155" s="55">
        <v>594226</v>
      </c>
      <c r="F155" s="55">
        <v>292927.62</v>
      </c>
      <c r="G155" s="197">
        <f t="shared" si="6"/>
        <v>0.49295658554152794</v>
      </c>
    </row>
    <row r="156" spans="1:7" ht="12.75" customHeight="1">
      <c r="A156" s="182"/>
      <c r="B156" s="44"/>
      <c r="C156" s="54">
        <v>4040</v>
      </c>
      <c r="D156" s="131" t="s">
        <v>51</v>
      </c>
      <c r="E156" s="55">
        <v>46948.53</v>
      </c>
      <c r="F156" s="55">
        <v>46948.53</v>
      </c>
      <c r="G156" s="197">
        <f t="shared" si="6"/>
        <v>1</v>
      </c>
    </row>
    <row r="157" spans="1:7" ht="12.75" customHeight="1">
      <c r="A157" s="182"/>
      <c r="B157" s="44"/>
      <c r="C157" s="54">
        <v>4110</v>
      </c>
      <c r="D157" s="131" t="s">
        <v>43</v>
      </c>
      <c r="E157" s="55">
        <v>111000</v>
      </c>
      <c r="F157" s="55">
        <v>57315.23</v>
      </c>
      <c r="G157" s="197">
        <f t="shared" si="6"/>
        <v>0.5163534234234235</v>
      </c>
    </row>
    <row r="158" spans="1:7" ht="12.75" customHeight="1">
      <c r="A158" s="182"/>
      <c r="B158" s="44"/>
      <c r="C158" s="54">
        <v>4120</v>
      </c>
      <c r="D158" s="131" t="s">
        <v>82</v>
      </c>
      <c r="E158" s="55">
        <v>16000</v>
      </c>
      <c r="F158" s="55">
        <v>6066.73</v>
      </c>
      <c r="G158" s="197">
        <f t="shared" si="6"/>
        <v>0.37917062499999998</v>
      </c>
    </row>
    <row r="159" spans="1:7" ht="12.75" customHeight="1">
      <c r="A159" s="182"/>
      <c r="B159" s="44"/>
      <c r="C159" s="54" t="s">
        <v>83</v>
      </c>
      <c r="D159" s="131" t="s">
        <v>14</v>
      </c>
      <c r="E159" s="55">
        <v>6600</v>
      </c>
      <c r="F159" s="55">
        <v>2160</v>
      </c>
      <c r="G159" s="197">
        <f t="shared" si="6"/>
        <v>0.32727272727272727</v>
      </c>
    </row>
    <row r="160" spans="1:7" ht="12.75" customHeight="1">
      <c r="A160" s="182"/>
      <c r="B160" s="44"/>
      <c r="C160" s="54">
        <v>4210</v>
      </c>
      <c r="D160" s="131" t="s">
        <v>23</v>
      </c>
      <c r="E160" s="55">
        <v>20000</v>
      </c>
      <c r="F160" s="55">
        <v>9307.11</v>
      </c>
      <c r="G160" s="197">
        <f t="shared" si="6"/>
        <v>0.46535550000000003</v>
      </c>
    </row>
    <row r="161" spans="1:7" ht="12.75" customHeight="1">
      <c r="A161" s="182"/>
      <c r="B161" s="44"/>
      <c r="C161" s="54">
        <v>4220</v>
      </c>
      <c r="D161" s="131" t="s">
        <v>84</v>
      </c>
      <c r="E161" s="55">
        <v>100000</v>
      </c>
      <c r="F161" s="55">
        <v>45028.68</v>
      </c>
      <c r="G161" s="197">
        <f>F161/E161</f>
        <v>0.45028679999999999</v>
      </c>
    </row>
    <row r="162" spans="1:7" ht="12.75" customHeight="1">
      <c r="A162" s="182"/>
      <c r="B162" s="44"/>
      <c r="C162" s="54" t="s">
        <v>142</v>
      </c>
      <c r="D162" s="131" t="s">
        <v>164</v>
      </c>
      <c r="E162" s="55">
        <v>500</v>
      </c>
      <c r="F162" s="55">
        <v>100.09</v>
      </c>
      <c r="G162" s="197">
        <f t="shared" si="6"/>
        <v>0.20018</v>
      </c>
    </row>
    <row r="163" spans="1:7" ht="12.75" customHeight="1">
      <c r="A163" s="182"/>
      <c r="B163" s="44"/>
      <c r="C163" s="54">
        <v>4260</v>
      </c>
      <c r="D163" s="131" t="s">
        <v>29</v>
      </c>
      <c r="E163" s="55">
        <v>70000</v>
      </c>
      <c r="F163" s="55">
        <v>38104.99</v>
      </c>
      <c r="G163" s="197">
        <f t="shared" si="6"/>
        <v>0.54435699999999998</v>
      </c>
    </row>
    <row r="164" spans="1:7" ht="12.75" customHeight="1">
      <c r="A164" s="182"/>
      <c r="B164" s="44"/>
      <c r="C164" s="54">
        <v>4270</v>
      </c>
      <c r="D164" s="131" t="s">
        <v>24</v>
      </c>
      <c r="E164" s="55">
        <v>5000</v>
      </c>
      <c r="F164" s="55">
        <v>2496.9</v>
      </c>
      <c r="G164" s="197">
        <f t="shared" si="6"/>
        <v>0.49937999999999999</v>
      </c>
    </row>
    <row r="165" spans="1:7" ht="12.75" customHeight="1">
      <c r="A165" s="182"/>
      <c r="B165" s="44"/>
      <c r="C165" s="54" t="s">
        <v>85</v>
      </c>
      <c r="D165" s="38" t="s">
        <v>52</v>
      </c>
      <c r="E165" s="55">
        <v>1000</v>
      </c>
      <c r="F165" s="55">
        <v>100</v>
      </c>
      <c r="G165" s="197">
        <f t="shared" si="6"/>
        <v>0.1</v>
      </c>
    </row>
    <row r="166" spans="1:7" ht="12.75" customHeight="1">
      <c r="A166" s="182"/>
      <c r="B166" s="44"/>
      <c r="C166" s="54">
        <v>4300</v>
      </c>
      <c r="D166" s="129" t="s">
        <v>20</v>
      </c>
      <c r="E166" s="55">
        <v>31106.639999999999</v>
      </c>
      <c r="F166" s="58">
        <v>18647.939999999999</v>
      </c>
      <c r="G166" s="197">
        <f t="shared" si="6"/>
        <v>0.59948422587589012</v>
      </c>
    </row>
    <row r="167" spans="1:7" ht="25.5">
      <c r="A167" s="182"/>
      <c r="B167" s="44"/>
      <c r="C167" s="145" t="s">
        <v>143</v>
      </c>
      <c r="D167" s="356" t="s">
        <v>175</v>
      </c>
      <c r="E167" s="146">
        <v>69000</v>
      </c>
      <c r="F167" s="58">
        <v>56229.83</v>
      </c>
      <c r="G167" s="197">
        <f t="shared" si="6"/>
        <v>0.81492507246376811</v>
      </c>
    </row>
    <row r="168" spans="1:7" ht="12.75" customHeight="1">
      <c r="A168" s="182"/>
      <c r="B168" s="44"/>
      <c r="C168" s="145" t="s">
        <v>144</v>
      </c>
      <c r="D168" s="148" t="s">
        <v>152</v>
      </c>
      <c r="E168" s="146">
        <v>2000</v>
      </c>
      <c r="F168" s="55">
        <v>902.06</v>
      </c>
      <c r="G168" s="197">
        <f>F168/E168</f>
        <v>0.45102999999999999</v>
      </c>
    </row>
    <row r="169" spans="1:7" ht="12.75" customHeight="1">
      <c r="A169" s="182"/>
      <c r="B169" s="44"/>
      <c r="C169" s="145" t="s">
        <v>145</v>
      </c>
      <c r="D169" s="147" t="s">
        <v>154</v>
      </c>
      <c r="E169" s="146">
        <v>300</v>
      </c>
      <c r="F169" s="55">
        <v>49</v>
      </c>
      <c r="G169" s="197">
        <f>F169/E169</f>
        <v>0.16333333333333333</v>
      </c>
    </row>
    <row r="170" spans="1:7" ht="12.75" customHeight="1">
      <c r="A170" s="182"/>
      <c r="B170" s="44"/>
      <c r="C170" s="54">
        <v>4410</v>
      </c>
      <c r="D170" s="134" t="s">
        <v>86</v>
      </c>
      <c r="E170" s="55">
        <v>500</v>
      </c>
      <c r="F170" s="55">
        <v>0</v>
      </c>
      <c r="G170" s="197">
        <f t="shared" si="6"/>
        <v>0</v>
      </c>
    </row>
    <row r="171" spans="1:7" ht="12.75" customHeight="1">
      <c r="A171" s="182"/>
      <c r="B171" s="44"/>
      <c r="C171" s="54">
        <v>4430</v>
      </c>
      <c r="D171" s="131" t="s">
        <v>15</v>
      </c>
      <c r="E171" s="55">
        <v>1000</v>
      </c>
      <c r="F171" s="55">
        <v>527</v>
      </c>
      <c r="G171" s="197">
        <f t="shared" si="6"/>
        <v>0.52700000000000002</v>
      </c>
    </row>
    <row r="172" spans="1:7" ht="12.75" customHeight="1">
      <c r="A172" s="182"/>
      <c r="B172" s="44"/>
      <c r="C172" s="54">
        <v>4440</v>
      </c>
      <c r="D172" s="131" t="s">
        <v>54</v>
      </c>
      <c r="E172" s="55">
        <v>30967.83</v>
      </c>
      <c r="F172" s="55">
        <v>23226</v>
      </c>
      <c r="G172" s="197">
        <f t="shared" si="6"/>
        <v>0.75000411717579174</v>
      </c>
    </row>
    <row r="173" spans="1:7" ht="12.75" customHeight="1">
      <c r="A173" s="182"/>
      <c r="B173" s="44"/>
      <c r="C173" s="54" t="s">
        <v>87</v>
      </c>
      <c r="D173" s="38" t="s">
        <v>55</v>
      </c>
      <c r="E173" s="55">
        <v>1000</v>
      </c>
      <c r="F173" s="55">
        <v>195</v>
      </c>
      <c r="G173" s="197">
        <f t="shared" si="6"/>
        <v>0.19500000000000001</v>
      </c>
    </row>
    <row r="174" spans="1:7" ht="12.75" customHeight="1">
      <c r="A174" s="182"/>
      <c r="B174" s="83">
        <v>80106</v>
      </c>
      <c r="C174" s="37"/>
      <c r="D174" s="38" t="s">
        <v>176</v>
      </c>
      <c r="E174" s="84">
        <f>E175</f>
        <v>29648</v>
      </c>
      <c r="F174" s="84">
        <f>F175</f>
        <v>9494.64</v>
      </c>
      <c r="G174" s="263">
        <f t="shared" si="6"/>
        <v>0.32024554776038855</v>
      </c>
    </row>
    <row r="175" spans="1:7" ht="25.5">
      <c r="A175" s="182"/>
      <c r="B175" s="44"/>
      <c r="C175" s="260">
        <v>2540</v>
      </c>
      <c r="D175" s="382" t="s">
        <v>174</v>
      </c>
      <c r="E175" s="55">
        <v>29648</v>
      </c>
      <c r="F175" s="55">
        <v>9494.64</v>
      </c>
      <c r="G175" s="197">
        <f t="shared" si="6"/>
        <v>0.32024554776038855</v>
      </c>
    </row>
    <row r="176" spans="1:7" ht="12.75" customHeight="1">
      <c r="A176" s="170"/>
      <c r="B176" s="19" t="s">
        <v>88</v>
      </c>
      <c r="C176" s="20"/>
      <c r="D176" s="21" t="s">
        <v>89</v>
      </c>
      <c r="E176" s="22">
        <f>SUM(E177:E195)</f>
        <v>1332743.55</v>
      </c>
      <c r="F176" s="22">
        <f>SUM(F177:F195)</f>
        <v>674615.32000000007</v>
      </c>
      <c r="G176" s="169">
        <f t="shared" si="6"/>
        <v>0.50618539478206448</v>
      </c>
    </row>
    <row r="177" spans="1:7" ht="12.75" customHeight="1">
      <c r="A177" s="170"/>
      <c r="B177" s="42"/>
      <c r="C177" s="37">
        <v>3020</v>
      </c>
      <c r="D177" s="38" t="s">
        <v>50</v>
      </c>
      <c r="E177" s="39">
        <v>2500</v>
      </c>
      <c r="F177" s="39">
        <v>216.84</v>
      </c>
      <c r="G177" s="175">
        <f t="shared" si="6"/>
        <v>8.6736000000000008E-2</v>
      </c>
    </row>
    <row r="178" spans="1:7" ht="12.75" customHeight="1">
      <c r="A178" s="170"/>
      <c r="B178" s="42"/>
      <c r="C178" s="37">
        <v>4010</v>
      </c>
      <c r="D178" s="38" t="s">
        <v>42</v>
      </c>
      <c r="E178" s="39">
        <v>876673</v>
      </c>
      <c r="F178" s="39">
        <v>410327.93</v>
      </c>
      <c r="G178" s="175">
        <f t="shared" si="6"/>
        <v>0.46805129164466114</v>
      </c>
    </row>
    <row r="179" spans="1:7" ht="12.75" customHeight="1">
      <c r="A179" s="170"/>
      <c r="B179" s="42"/>
      <c r="C179" s="37">
        <v>4040</v>
      </c>
      <c r="D179" s="38" t="s">
        <v>51</v>
      </c>
      <c r="E179" s="39">
        <v>72746</v>
      </c>
      <c r="F179" s="39">
        <v>68940.570000000007</v>
      </c>
      <c r="G179" s="175">
        <f t="shared" si="6"/>
        <v>0.94768880763203489</v>
      </c>
    </row>
    <row r="180" spans="1:7" ht="12.75" customHeight="1">
      <c r="A180" s="170"/>
      <c r="B180" s="42"/>
      <c r="C180" s="37">
        <v>4110</v>
      </c>
      <c r="D180" s="38" t="s">
        <v>43</v>
      </c>
      <c r="E180" s="39">
        <v>161095</v>
      </c>
      <c r="F180" s="39">
        <v>81910.63</v>
      </c>
      <c r="G180" s="175">
        <f t="shared" si="6"/>
        <v>0.50846165306185798</v>
      </c>
    </row>
    <row r="181" spans="1:7" ht="12.75" customHeight="1">
      <c r="A181" s="170"/>
      <c r="B181" s="42"/>
      <c r="C181" s="37">
        <v>4120</v>
      </c>
      <c r="D181" s="38" t="s">
        <v>44</v>
      </c>
      <c r="E181" s="39">
        <v>18588</v>
      </c>
      <c r="F181" s="39">
        <v>8591.2099999999991</v>
      </c>
      <c r="G181" s="175">
        <f t="shared" ref="G181:G224" si="7">F181/E181</f>
        <v>0.46219119862276731</v>
      </c>
    </row>
    <row r="182" spans="1:7" ht="12.75" customHeight="1">
      <c r="A182" s="170"/>
      <c r="B182" s="42"/>
      <c r="C182" s="37">
        <v>4170</v>
      </c>
      <c r="D182" s="38" t="s">
        <v>14</v>
      </c>
      <c r="E182" s="39">
        <v>4327</v>
      </c>
      <c r="F182" s="39">
        <v>2348.88</v>
      </c>
      <c r="G182" s="175">
        <f t="shared" si="7"/>
        <v>0.54284261613126883</v>
      </c>
    </row>
    <row r="183" spans="1:7" ht="12.75" customHeight="1">
      <c r="A183" s="170"/>
      <c r="B183" s="42"/>
      <c r="C183" s="37">
        <v>4210</v>
      </c>
      <c r="D183" s="38" t="s">
        <v>23</v>
      </c>
      <c r="E183" s="39">
        <v>25500</v>
      </c>
      <c r="F183" s="39">
        <v>8984.1200000000008</v>
      </c>
      <c r="G183" s="175">
        <f t="shared" si="7"/>
        <v>0.35231843137254903</v>
      </c>
    </row>
    <row r="184" spans="1:7" ht="12.75" customHeight="1">
      <c r="A184" s="170"/>
      <c r="B184" s="42"/>
      <c r="C184" s="37">
        <v>4240</v>
      </c>
      <c r="D184" s="206" t="s">
        <v>155</v>
      </c>
      <c r="E184" s="39">
        <v>18699.55</v>
      </c>
      <c r="F184" s="39">
        <v>0</v>
      </c>
      <c r="G184" s="175">
        <f t="shared" si="7"/>
        <v>0</v>
      </c>
    </row>
    <row r="185" spans="1:7" ht="12.75" customHeight="1">
      <c r="A185" s="170"/>
      <c r="B185" s="42"/>
      <c r="C185" s="37">
        <v>4260</v>
      </c>
      <c r="D185" s="38" t="s">
        <v>29</v>
      </c>
      <c r="E185" s="39">
        <v>30000</v>
      </c>
      <c r="F185" s="39">
        <v>21508.31</v>
      </c>
      <c r="G185" s="175">
        <f>F185/E185</f>
        <v>0.71694366666666676</v>
      </c>
    </row>
    <row r="186" spans="1:7" ht="12.75" customHeight="1">
      <c r="A186" s="170"/>
      <c r="B186" s="42"/>
      <c r="C186" s="54">
        <v>4270</v>
      </c>
      <c r="D186" s="131" t="s">
        <v>24</v>
      </c>
      <c r="E186" s="39">
        <v>5000</v>
      </c>
      <c r="F186" s="39">
        <v>0</v>
      </c>
      <c r="G186" s="175">
        <f>F186/E186</f>
        <v>0</v>
      </c>
    </row>
    <row r="187" spans="1:7" ht="12.75" customHeight="1">
      <c r="A187" s="170"/>
      <c r="B187" s="42"/>
      <c r="C187" s="37">
        <v>4280</v>
      </c>
      <c r="D187" s="38" t="s">
        <v>52</v>
      </c>
      <c r="E187" s="39">
        <v>500</v>
      </c>
      <c r="F187" s="39">
        <v>53</v>
      </c>
      <c r="G187" s="175">
        <f>F187/E187</f>
        <v>0.106</v>
      </c>
    </row>
    <row r="188" spans="1:7" ht="12.75" customHeight="1">
      <c r="A188" s="170"/>
      <c r="B188" s="42"/>
      <c r="C188" s="37">
        <v>4300</v>
      </c>
      <c r="D188" s="25" t="s">
        <v>20</v>
      </c>
      <c r="E188" s="39">
        <v>59999.97</v>
      </c>
      <c r="F188" s="39">
        <v>34150.93</v>
      </c>
      <c r="G188" s="175">
        <f t="shared" si="7"/>
        <v>0.56918245125789224</v>
      </c>
    </row>
    <row r="189" spans="1:7" ht="12.75" customHeight="1">
      <c r="A189" s="170"/>
      <c r="B189" s="42"/>
      <c r="C189" s="149">
        <v>4360</v>
      </c>
      <c r="D189" s="148" t="s">
        <v>152</v>
      </c>
      <c r="E189" s="89">
        <v>3000</v>
      </c>
      <c r="F189" s="39">
        <v>1586.26</v>
      </c>
      <c r="G189" s="175">
        <f>F189/E189</f>
        <v>0.5287533333333333</v>
      </c>
    </row>
    <row r="190" spans="1:7" ht="12.75" customHeight="1">
      <c r="A190" s="170"/>
      <c r="B190" s="42"/>
      <c r="C190" s="149">
        <v>4390</v>
      </c>
      <c r="D190" s="147" t="s">
        <v>154</v>
      </c>
      <c r="E190" s="89">
        <v>3000</v>
      </c>
      <c r="F190" s="39">
        <v>0</v>
      </c>
      <c r="G190" s="175">
        <f>F190/E190</f>
        <v>0</v>
      </c>
    </row>
    <row r="191" spans="1:7" ht="12.75" customHeight="1">
      <c r="A191" s="170"/>
      <c r="B191" s="42"/>
      <c r="C191" s="37">
        <v>4410</v>
      </c>
      <c r="D191" s="134" t="s">
        <v>53</v>
      </c>
      <c r="E191" s="39">
        <v>1000</v>
      </c>
      <c r="F191" s="39">
        <v>473.01</v>
      </c>
      <c r="G191" s="175">
        <f t="shared" si="7"/>
        <v>0.47300999999999999</v>
      </c>
    </row>
    <row r="192" spans="1:7" ht="12.75" customHeight="1">
      <c r="A192" s="170"/>
      <c r="B192" s="42"/>
      <c r="C192" s="37">
        <v>4430</v>
      </c>
      <c r="D192" s="131" t="s">
        <v>15</v>
      </c>
      <c r="E192" s="39">
        <v>4000</v>
      </c>
      <c r="F192" s="39">
        <v>948.6</v>
      </c>
      <c r="G192" s="175">
        <f t="shared" si="7"/>
        <v>0.23715</v>
      </c>
    </row>
    <row r="193" spans="1:7" ht="12.75" customHeight="1">
      <c r="A193" s="170"/>
      <c r="B193" s="42"/>
      <c r="C193" s="37">
        <v>4440</v>
      </c>
      <c r="D193" s="38" t="s">
        <v>54</v>
      </c>
      <c r="E193" s="39">
        <v>44115</v>
      </c>
      <c r="F193" s="39">
        <v>33100</v>
      </c>
      <c r="G193" s="175">
        <f t="shared" si="7"/>
        <v>0.75031168536778869</v>
      </c>
    </row>
    <row r="194" spans="1:7" ht="12.75" customHeight="1">
      <c r="A194" s="170"/>
      <c r="B194" s="42"/>
      <c r="C194" s="37">
        <v>4580</v>
      </c>
      <c r="D194" s="38" t="s">
        <v>30</v>
      </c>
      <c r="E194" s="39">
        <v>0.03</v>
      </c>
      <c r="F194" s="39">
        <v>0.03</v>
      </c>
      <c r="G194" s="175">
        <f t="shared" si="7"/>
        <v>1</v>
      </c>
    </row>
    <row r="195" spans="1:7" ht="12.75" customHeight="1">
      <c r="A195" s="170"/>
      <c r="B195" s="42"/>
      <c r="C195" s="37">
        <v>4700</v>
      </c>
      <c r="D195" s="38" t="s">
        <v>55</v>
      </c>
      <c r="E195" s="39">
        <v>2000</v>
      </c>
      <c r="F195" s="39">
        <v>1475</v>
      </c>
      <c r="G195" s="175">
        <f t="shared" si="7"/>
        <v>0.73750000000000004</v>
      </c>
    </row>
    <row r="196" spans="1:7" ht="12.75" customHeight="1">
      <c r="A196" s="170"/>
      <c r="B196" s="19">
        <v>80113</v>
      </c>
      <c r="C196" s="37"/>
      <c r="D196" s="180" t="s">
        <v>156</v>
      </c>
      <c r="E196" s="22">
        <f>E197</f>
        <v>7500</v>
      </c>
      <c r="F196" s="22">
        <f>F197</f>
        <v>4680</v>
      </c>
      <c r="G196" s="169">
        <f t="shared" si="7"/>
        <v>0.624</v>
      </c>
    </row>
    <row r="197" spans="1:7" ht="12.75" customHeight="1">
      <c r="A197" s="170"/>
      <c r="B197" s="59"/>
      <c r="C197" s="150">
        <v>4300</v>
      </c>
      <c r="D197" s="38" t="s">
        <v>20</v>
      </c>
      <c r="E197" s="39">
        <v>7500</v>
      </c>
      <c r="F197" s="39">
        <v>4680</v>
      </c>
      <c r="G197" s="175">
        <f t="shared" si="7"/>
        <v>0.624</v>
      </c>
    </row>
    <row r="198" spans="1:7" ht="12.75" customHeight="1">
      <c r="A198" s="170"/>
      <c r="B198" s="19">
        <v>80146</v>
      </c>
      <c r="C198" s="20"/>
      <c r="D198" s="264" t="s">
        <v>90</v>
      </c>
      <c r="E198" s="22">
        <f>SUM(E199:E201)</f>
        <v>3500</v>
      </c>
      <c r="F198" s="22">
        <f>SUM(F199:F201)</f>
        <v>1243.5</v>
      </c>
      <c r="G198" s="169">
        <f t="shared" si="7"/>
        <v>0.35528571428571426</v>
      </c>
    </row>
    <row r="199" spans="1:7" ht="12.75" customHeight="1">
      <c r="A199" s="170"/>
      <c r="B199" s="19"/>
      <c r="C199" s="149">
        <v>4300</v>
      </c>
      <c r="D199" s="142" t="s">
        <v>20</v>
      </c>
      <c r="E199" s="239">
        <v>1000</v>
      </c>
      <c r="F199" s="98">
        <v>787.5</v>
      </c>
      <c r="G199" s="175">
        <f t="shared" si="7"/>
        <v>0.78749999999999998</v>
      </c>
    </row>
    <row r="200" spans="1:7" ht="12.75" customHeight="1">
      <c r="A200" s="170"/>
      <c r="B200" s="19"/>
      <c r="C200" s="149">
        <v>4410</v>
      </c>
      <c r="D200" s="237" t="s">
        <v>53</v>
      </c>
      <c r="E200" s="239">
        <v>500</v>
      </c>
      <c r="F200" s="98">
        <v>0</v>
      </c>
      <c r="G200" s="175">
        <f t="shared" si="7"/>
        <v>0</v>
      </c>
    </row>
    <row r="201" spans="1:7" ht="25.5">
      <c r="A201" s="170"/>
      <c r="B201" s="42"/>
      <c r="C201" s="37">
        <v>4700</v>
      </c>
      <c r="D201" s="46" t="s">
        <v>55</v>
      </c>
      <c r="E201" s="39">
        <v>2000</v>
      </c>
      <c r="F201" s="39">
        <v>456</v>
      </c>
      <c r="G201" s="175">
        <f t="shared" si="7"/>
        <v>0.22800000000000001</v>
      </c>
    </row>
    <row r="202" spans="1:7" ht="51">
      <c r="A202" s="170"/>
      <c r="B202" s="94">
        <v>80150</v>
      </c>
      <c r="C202" s="104"/>
      <c r="D202" s="207" t="s">
        <v>159</v>
      </c>
      <c r="E202" s="93">
        <f>SUM(E203:E219)</f>
        <v>35032</v>
      </c>
      <c r="F202" s="93">
        <f>SUM(F203:F219)</f>
        <v>17495.050000000003</v>
      </c>
      <c r="G202" s="181">
        <f t="shared" ref="G202:G219" si="8">F202/E202</f>
        <v>0.499401975336835</v>
      </c>
    </row>
    <row r="203" spans="1:7" ht="12.75" customHeight="1">
      <c r="A203" s="170"/>
      <c r="B203" s="94"/>
      <c r="C203" s="37">
        <v>3020</v>
      </c>
      <c r="D203" s="38" t="s">
        <v>50</v>
      </c>
      <c r="E203" s="98">
        <v>25</v>
      </c>
      <c r="F203" s="98">
        <v>0</v>
      </c>
      <c r="G203" s="189">
        <f t="shared" si="8"/>
        <v>0</v>
      </c>
    </row>
    <row r="204" spans="1:7" ht="12.75" customHeight="1">
      <c r="A204" s="170"/>
      <c r="B204" s="42"/>
      <c r="C204" s="37">
        <v>4010</v>
      </c>
      <c r="D204" s="38" t="s">
        <v>42</v>
      </c>
      <c r="E204" s="39">
        <v>24520</v>
      </c>
      <c r="F204" s="39">
        <v>11618.35</v>
      </c>
      <c r="G204" s="175">
        <f t="shared" si="8"/>
        <v>0.47383156606851551</v>
      </c>
    </row>
    <row r="205" spans="1:7" ht="12.75" customHeight="1">
      <c r="A205" s="170"/>
      <c r="B205" s="42"/>
      <c r="C205" s="37">
        <v>4040</v>
      </c>
      <c r="D205" s="38" t="s">
        <v>51</v>
      </c>
      <c r="E205" s="39">
        <v>2063</v>
      </c>
      <c r="F205" s="39">
        <v>1838.62</v>
      </c>
      <c r="G205" s="175">
        <f t="shared" si="8"/>
        <v>0.89123606398448851</v>
      </c>
    </row>
    <row r="206" spans="1:7" ht="12.75" customHeight="1">
      <c r="A206" s="170"/>
      <c r="B206" s="42"/>
      <c r="C206" s="37">
        <v>4110</v>
      </c>
      <c r="D206" s="38" t="s">
        <v>43</v>
      </c>
      <c r="E206" s="39">
        <v>4545</v>
      </c>
      <c r="F206" s="39">
        <v>2300.73</v>
      </c>
      <c r="G206" s="175">
        <f t="shared" si="8"/>
        <v>0.50621122112211225</v>
      </c>
    </row>
    <row r="207" spans="1:7" ht="12.75" customHeight="1">
      <c r="A207" s="170"/>
      <c r="B207" s="42"/>
      <c r="C207" s="37">
        <v>4120</v>
      </c>
      <c r="D207" s="38" t="s">
        <v>44</v>
      </c>
      <c r="E207" s="39">
        <v>651</v>
      </c>
      <c r="F207" s="39">
        <v>312.91000000000003</v>
      </c>
      <c r="G207" s="175">
        <f t="shared" si="8"/>
        <v>0.48066052227342554</v>
      </c>
    </row>
    <row r="208" spans="1:7" ht="12.75" customHeight="1">
      <c r="A208" s="170"/>
      <c r="B208" s="42"/>
      <c r="C208" s="37">
        <v>4210</v>
      </c>
      <c r="D208" s="38" t="s">
        <v>23</v>
      </c>
      <c r="E208" s="39">
        <v>240</v>
      </c>
      <c r="F208" s="39">
        <v>32.619999999999997</v>
      </c>
      <c r="G208" s="175">
        <f t="shared" si="8"/>
        <v>0.13591666666666666</v>
      </c>
    </row>
    <row r="209" spans="1:7" ht="12.75" customHeight="1">
      <c r="A209" s="170"/>
      <c r="B209" s="42"/>
      <c r="C209" s="37">
        <v>4240</v>
      </c>
      <c r="D209" s="206" t="s">
        <v>155</v>
      </c>
      <c r="E209" s="39">
        <v>100</v>
      </c>
      <c r="F209" s="39">
        <v>0</v>
      </c>
      <c r="G209" s="175">
        <f t="shared" si="8"/>
        <v>0</v>
      </c>
    </row>
    <row r="210" spans="1:7" ht="12.75" customHeight="1">
      <c r="A210" s="170"/>
      <c r="B210" s="42"/>
      <c r="C210" s="37">
        <v>4260</v>
      </c>
      <c r="D210" s="38" t="s">
        <v>29</v>
      </c>
      <c r="E210" s="39">
        <v>468</v>
      </c>
      <c r="F210" s="39">
        <v>113.07</v>
      </c>
      <c r="G210" s="175">
        <f t="shared" si="8"/>
        <v>0.24160256410256409</v>
      </c>
    </row>
    <row r="211" spans="1:7" ht="12.75" customHeight="1">
      <c r="A211" s="170"/>
      <c r="B211" s="42"/>
      <c r="C211" s="54">
        <v>4270</v>
      </c>
      <c r="D211" s="131" t="s">
        <v>24</v>
      </c>
      <c r="E211" s="39">
        <v>34</v>
      </c>
      <c r="F211" s="39">
        <v>0</v>
      </c>
      <c r="G211" s="175">
        <f t="shared" si="8"/>
        <v>0</v>
      </c>
    </row>
    <row r="212" spans="1:7" ht="12.75" customHeight="1">
      <c r="A212" s="170"/>
      <c r="B212" s="42"/>
      <c r="C212" s="37">
        <v>4280</v>
      </c>
      <c r="D212" s="38" t="s">
        <v>52</v>
      </c>
      <c r="E212" s="39">
        <v>100</v>
      </c>
      <c r="F212" s="39">
        <v>0</v>
      </c>
      <c r="G212" s="175">
        <f t="shared" si="8"/>
        <v>0</v>
      </c>
    </row>
    <row r="213" spans="1:7" ht="12.75" customHeight="1">
      <c r="A213" s="170"/>
      <c r="B213" s="42"/>
      <c r="C213" s="37">
        <v>4300</v>
      </c>
      <c r="D213" s="25" t="s">
        <v>20</v>
      </c>
      <c r="E213" s="39">
        <v>202</v>
      </c>
      <c r="F213" s="39">
        <v>67.900000000000006</v>
      </c>
      <c r="G213" s="175">
        <f t="shared" si="8"/>
        <v>0.33613861386138616</v>
      </c>
    </row>
    <row r="214" spans="1:7" ht="12.75" customHeight="1">
      <c r="A214" s="170"/>
      <c r="B214" s="42"/>
      <c r="C214" s="149">
        <v>4360</v>
      </c>
      <c r="D214" s="148" t="s">
        <v>152</v>
      </c>
      <c r="E214" s="39">
        <v>19</v>
      </c>
      <c r="F214" s="39">
        <v>1.45</v>
      </c>
      <c r="G214" s="175">
        <f t="shared" si="8"/>
        <v>7.6315789473684212E-2</v>
      </c>
    </row>
    <row r="215" spans="1:7" ht="12.75" customHeight="1">
      <c r="A215" s="170"/>
      <c r="B215" s="42"/>
      <c r="C215" s="149">
        <v>4390</v>
      </c>
      <c r="D215" s="147" t="s">
        <v>154</v>
      </c>
      <c r="E215" s="39">
        <v>21</v>
      </c>
      <c r="F215" s="39">
        <v>0</v>
      </c>
      <c r="G215" s="175">
        <f t="shared" si="8"/>
        <v>0</v>
      </c>
    </row>
    <row r="216" spans="1:7" ht="12.75" customHeight="1">
      <c r="A216" s="170"/>
      <c r="B216" s="42"/>
      <c r="C216" s="37">
        <v>4410</v>
      </c>
      <c r="D216" s="134" t="s">
        <v>53</v>
      </c>
      <c r="E216" s="39">
        <v>10</v>
      </c>
      <c r="F216" s="39">
        <v>0</v>
      </c>
      <c r="G216" s="175">
        <f t="shared" si="8"/>
        <v>0</v>
      </c>
    </row>
    <row r="217" spans="1:7" ht="12.75" customHeight="1">
      <c r="A217" s="170"/>
      <c r="B217" s="42"/>
      <c r="C217" s="37">
        <v>4430</v>
      </c>
      <c r="D217" s="131" t="s">
        <v>15</v>
      </c>
      <c r="E217" s="39">
        <v>34</v>
      </c>
      <c r="F217" s="39">
        <v>8.11</v>
      </c>
      <c r="G217" s="175">
        <f t="shared" si="8"/>
        <v>0.23852941176470588</v>
      </c>
    </row>
    <row r="218" spans="1:7" ht="12.75" customHeight="1">
      <c r="A218" s="170"/>
      <c r="B218" s="42"/>
      <c r="C218" s="37">
        <v>4440</v>
      </c>
      <c r="D218" s="38" t="s">
        <v>54</v>
      </c>
      <c r="E218" s="39">
        <v>1600</v>
      </c>
      <c r="F218" s="39">
        <v>1200</v>
      </c>
      <c r="G218" s="175">
        <f t="shared" si="8"/>
        <v>0.75</v>
      </c>
    </row>
    <row r="219" spans="1:7" ht="25.5">
      <c r="A219" s="170"/>
      <c r="B219" s="42"/>
      <c r="C219" s="37">
        <v>4700</v>
      </c>
      <c r="D219" s="38" t="s">
        <v>55</v>
      </c>
      <c r="E219" s="39">
        <v>400</v>
      </c>
      <c r="F219" s="39">
        <v>1.29</v>
      </c>
      <c r="G219" s="175">
        <f t="shared" si="8"/>
        <v>3.225E-3</v>
      </c>
    </row>
    <row r="220" spans="1:7" ht="12.75" customHeight="1">
      <c r="A220" s="170"/>
      <c r="B220" s="19" t="s">
        <v>91</v>
      </c>
      <c r="C220" s="20"/>
      <c r="D220" s="21" t="s">
        <v>13</v>
      </c>
      <c r="E220" s="22">
        <f>SUM(E221:E224)</f>
        <v>74320</v>
      </c>
      <c r="F220" s="22">
        <f>SUM(F221:F224)</f>
        <v>66134.84</v>
      </c>
      <c r="G220" s="169">
        <f t="shared" si="7"/>
        <v>0.88986598493003222</v>
      </c>
    </row>
    <row r="221" spans="1:7">
      <c r="A221" s="170"/>
      <c r="B221" s="19"/>
      <c r="C221" s="37">
        <v>4170</v>
      </c>
      <c r="D221" s="38" t="s">
        <v>14</v>
      </c>
      <c r="E221" s="39">
        <v>400</v>
      </c>
      <c r="F221" s="39">
        <v>0</v>
      </c>
      <c r="G221" s="175">
        <f t="shared" si="7"/>
        <v>0</v>
      </c>
    </row>
    <row r="222" spans="1:7" ht="12.75" customHeight="1">
      <c r="A222" s="170"/>
      <c r="B222" s="19"/>
      <c r="C222" s="37">
        <v>4210</v>
      </c>
      <c r="D222" s="38" t="s">
        <v>23</v>
      </c>
      <c r="E222" s="26">
        <v>10000</v>
      </c>
      <c r="F222" s="26">
        <v>7728.32</v>
      </c>
      <c r="G222" s="171">
        <f t="shared" si="7"/>
        <v>0.77283199999999996</v>
      </c>
    </row>
    <row r="223" spans="1:7" ht="12.75" customHeight="1">
      <c r="A223" s="170"/>
      <c r="B223" s="19"/>
      <c r="C223" s="24">
        <v>4300</v>
      </c>
      <c r="D223" s="88" t="s">
        <v>20</v>
      </c>
      <c r="E223" s="26">
        <v>7920</v>
      </c>
      <c r="F223" s="26">
        <v>4822.8599999999997</v>
      </c>
      <c r="G223" s="171">
        <f>F223/E223</f>
        <v>0.60894696969696971</v>
      </c>
    </row>
    <row r="224" spans="1:7" ht="12.75" customHeight="1" thickBot="1">
      <c r="A224" s="186"/>
      <c r="B224" s="60"/>
      <c r="C224" s="91">
        <v>4440</v>
      </c>
      <c r="D224" s="92" t="s">
        <v>54</v>
      </c>
      <c r="E224" s="90">
        <v>56000</v>
      </c>
      <c r="F224" s="89">
        <v>53583.66</v>
      </c>
      <c r="G224" s="183">
        <f t="shared" si="7"/>
        <v>0.95685107142857151</v>
      </c>
    </row>
    <row r="225" spans="1:7" ht="12.75" customHeight="1" thickBot="1">
      <c r="A225" s="305" t="s">
        <v>92</v>
      </c>
      <c r="B225" s="327"/>
      <c r="C225" s="307"/>
      <c r="D225" s="331" t="s">
        <v>93</v>
      </c>
      <c r="E225" s="332">
        <f>E226+E230+E232+E240</f>
        <v>445000</v>
      </c>
      <c r="F225" s="332">
        <f>F226+F230+F232+F240</f>
        <v>150190.26999999999</v>
      </c>
      <c r="G225" s="309">
        <f t="shared" ref="G225:G267" si="9">F225/E225</f>
        <v>0.33750622471910108</v>
      </c>
    </row>
    <row r="226" spans="1:7" ht="12.75" customHeight="1">
      <c r="A226" s="208"/>
      <c r="B226" s="329">
        <v>85149</v>
      </c>
      <c r="C226" s="330"/>
      <c r="D226" s="180" t="s">
        <v>161</v>
      </c>
      <c r="E226" s="63">
        <f>SUM(E227,E228,E229)</f>
        <v>20000</v>
      </c>
      <c r="F226" s="63">
        <f>SUM(F227,F228,F229)</f>
        <v>300</v>
      </c>
      <c r="G226" s="177">
        <f t="shared" si="9"/>
        <v>1.4999999999999999E-2</v>
      </c>
    </row>
    <row r="227" spans="1:7" ht="12.75" customHeight="1">
      <c r="A227" s="208"/>
      <c r="B227" s="96"/>
      <c r="C227" s="151">
        <v>4210</v>
      </c>
      <c r="D227" s="38" t="s">
        <v>23</v>
      </c>
      <c r="E227" s="152">
        <v>2000</v>
      </c>
      <c r="F227" s="152">
        <v>0</v>
      </c>
      <c r="G227" s="189">
        <f>F227/E227</f>
        <v>0</v>
      </c>
    </row>
    <row r="228" spans="1:7" ht="12.75" customHeight="1">
      <c r="A228" s="208"/>
      <c r="B228" s="96"/>
      <c r="C228" s="151">
        <v>4280</v>
      </c>
      <c r="D228" s="38" t="s">
        <v>52</v>
      </c>
      <c r="E228" s="152">
        <v>17000</v>
      </c>
      <c r="F228" s="152">
        <v>0</v>
      </c>
      <c r="G228" s="189">
        <f>F228/E228</f>
        <v>0</v>
      </c>
    </row>
    <row r="229" spans="1:7" ht="12.75" customHeight="1">
      <c r="A229" s="208"/>
      <c r="B229" s="96"/>
      <c r="C229" s="65">
        <v>4300</v>
      </c>
      <c r="D229" s="66" t="s">
        <v>20</v>
      </c>
      <c r="E229" s="152">
        <v>1000</v>
      </c>
      <c r="F229" s="152">
        <v>300</v>
      </c>
      <c r="G229" s="189">
        <f>F229/E229</f>
        <v>0.3</v>
      </c>
    </row>
    <row r="230" spans="1:7" ht="12.75" customHeight="1">
      <c r="A230" s="208"/>
      <c r="B230" s="96">
        <v>85153</v>
      </c>
      <c r="C230" s="62"/>
      <c r="D230" s="97" t="s">
        <v>94</v>
      </c>
      <c r="E230" s="63">
        <f>E231</f>
        <v>5000</v>
      </c>
      <c r="F230" s="63">
        <f>F231</f>
        <v>352.5</v>
      </c>
      <c r="G230" s="169">
        <f>F230/E230</f>
        <v>7.0499999999999993E-2</v>
      </c>
    </row>
    <row r="231" spans="1:7" ht="12.75" customHeight="1">
      <c r="A231" s="170"/>
      <c r="B231" s="64"/>
      <c r="C231" s="65">
        <v>4300</v>
      </c>
      <c r="D231" s="66" t="s">
        <v>20</v>
      </c>
      <c r="E231" s="67">
        <v>5000</v>
      </c>
      <c r="F231" s="67">
        <v>352.5</v>
      </c>
      <c r="G231" s="175">
        <f t="shared" si="9"/>
        <v>7.0499999999999993E-2</v>
      </c>
    </row>
    <row r="232" spans="1:7" ht="12.75" customHeight="1">
      <c r="A232" s="170"/>
      <c r="B232" s="19" t="s">
        <v>95</v>
      </c>
      <c r="C232" s="20"/>
      <c r="D232" s="21" t="s">
        <v>96</v>
      </c>
      <c r="E232" s="22">
        <f>SUM(E233:E239)</f>
        <v>410000</v>
      </c>
      <c r="F232" s="22">
        <f>SUM(F233:F239)</f>
        <v>149537.76999999999</v>
      </c>
      <c r="G232" s="169">
        <f t="shared" si="9"/>
        <v>0.3647262682926829</v>
      </c>
    </row>
    <row r="233" spans="1:7" ht="25.5">
      <c r="A233" s="170"/>
      <c r="B233" s="42"/>
      <c r="C233" s="37">
        <v>2820</v>
      </c>
      <c r="D233" s="38" t="s">
        <v>97</v>
      </c>
      <c r="E233" s="39">
        <v>190000</v>
      </c>
      <c r="F233" s="39">
        <v>104428.95</v>
      </c>
      <c r="G233" s="175">
        <f t="shared" si="9"/>
        <v>0.54962605263157893</v>
      </c>
    </row>
    <row r="234" spans="1:7" ht="12.75" customHeight="1">
      <c r="A234" s="170"/>
      <c r="B234" s="42"/>
      <c r="C234" s="153">
        <v>4110</v>
      </c>
      <c r="D234" s="38" t="s">
        <v>43</v>
      </c>
      <c r="E234" s="39">
        <v>7200</v>
      </c>
      <c r="F234" s="39">
        <v>248.74</v>
      </c>
      <c r="G234" s="175">
        <f>F234/E234</f>
        <v>3.4547222222222222E-2</v>
      </c>
    </row>
    <row r="235" spans="1:7" ht="12.75" customHeight="1">
      <c r="A235" s="170"/>
      <c r="B235" s="42"/>
      <c r="C235" s="153">
        <v>4120</v>
      </c>
      <c r="D235" s="38" t="s">
        <v>44</v>
      </c>
      <c r="E235" s="39">
        <v>800</v>
      </c>
      <c r="F235" s="39">
        <v>0</v>
      </c>
      <c r="G235" s="175">
        <f>F235/E235</f>
        <v>0</v>
      </c>
    </row>
    <row r="236" spans="1:7" ht="12.75" customHeight="1">
      <c r="A236" s="170"/>
      <c r="B236" s="42"/>
      <c r="C236" s="37">
        <v>4170</v>
      </c>
      <c r="D236" s="38" t="s">
        <v>14</v>
      </c>
      <c r="E236" s="39">
        <v>110000</v>
      </c>
      <c r="F236" s="39">
        <v>19697.89</v>
      </c>
      <c r="G236" s="175">
        <f t="shared" si="9"/>
        <v>0.17907172727272727</v>
      </c>
    </row>
    <row r="237" spans="1:7" ht="12.75" customHeight="1">
      <c r="A237" s="170"/>
      <c r="B237" s="42"/>
      <c r="C237" s="37">
        <v>4210</v>
      </c>
      <c r="D237" s="38" t="s">
        <v>23</v>
      </c>
      <c r="E237" s="39">
        <v>36000</v>
      </c>
      <c r="F237" s="39">
        <v>6653.24</v>
      </c>
      <c r="G237" s="175">
        <f t="shared" si="9"/>
        <v>0.18481222222222221</v>
      </c>
    </row>
    <row r="238" spans="1:7" ht="12.75" customHeight="1">
      <c r="A238" s="170"/>
      <c r="B238" s="42"/>
      <c r="C238" s="54">
        <v>4270</v>
      </c>
      <c r="D238" s="131" t="s">
        <v>24</v>
      </c>
      <c r="E238" s="39">
        <v>4000</v>
      </c>
      <c r="F238" s="39">
        <v>996.3</v>
      </c>
      <c r="G238" s="175">
        <f t="shared" si="9"/>
        <v>0.24907499999999999</v>
      </c>
    </row>
    <row r="239" spans="1:7" ht="12.75" customHeight="1">
      <c r="A239" s="186"/>
      <c r="B239" s="23"/>
      <c r="C239" s="37">
        <v>4300</v>
      </c>
      <c r="D239" s="38" t="s">
        <v>20</v>
      </c>
      <c r="E239" s="26">
        <v>62000</v>
      </c>
      <c r="F239" s="26">
        <v>17512.650000000001</v>
      </c>
      <c r="G239" s="171">
        <f t="shared" si="9"/>
        <v>0.28246209677419359</v>
      </c>
    </row>
    <row r="240" spans="1:7" ht="12.75" customHeight="1">
      <c r="A240" s="392"/>
      <c r="B240" s="265">
        <v>85195</v>
      </c>
      <c r="C240" s="249"/>
      <c r="D240" s="272" t="s">
        <v>13</v>
      </c>
      <c r="E240" s="244">
        <f>E241</f>
        <v>10000</v>
      </c>
      <c r="F240" s="244">
        <f>F241</f>
        <v>0</v>
      </c>
      <c r="G240" s="388">
        <f t="shared" si="9"/>
        <v>0</v>
      </c>
    </row>
    <row r="241" spans="1:7" ht="12.75" customHeight="1" thickBot="1">
      <c r="A241" s="393"/>
      <c r="B241" s="266"/>
      <c r="C241" s="267">
        <v>4210</v>
      </c>
      <c r="D241" s="25" t="s">
        <v>23</v>
      </c>
      <c r="E241" s="31">
        <v>10000</v>
      </c>
      <c r="F241" s="31">
        <v>0</v>
      </c>
      <c r="G241" s="188">
        <f t="shared" si="9"/>
        <v>0</v>
      </c>
    </row>
    <row r="242" spans="1:7" ht="12.75" customHeight="1" thickBot="1">
      <c r="A242" s="305" t="s">
        <v>98</v>
      </c>
      <c r="B242" s="327"/>
      <c r="C242" s="307"/>
      <c r="D242" s="293" t="s">
        <v>99</v>
      </c>
      <c r="E242" s="308">
        <f>E243+E245+E247+E253+E257+E259+E261+E263+E265+E281+E283</f>
        <v>4347968.25</v>
      </c>
      <c r="F242" s="308">
        <f>F243+F245+F247+F253+F257+F259+F261+F263+F265+F281+F283</f>
        <v>1907659.89</v>
      </c>
      <c r="G242" s="309">
        <f t="shared" si="9"/>
        <v>0.43874742875594824</v>
      </c>
    </row>
    <row r="243" spans="1:7" ht="12.75" customHeight="1">
      <c r="A243" s="268"/>
      <c r="B243" s="269">
        <v>85202</v>
      </c>
      <c r="C243" s="270"/>
      <c r="D243" s="271" t="s">
        <v>100</v>
      </c>
      <c r="E243" s="63">
        <f>E244</f>
        <v>170000</v>
      </c>
      <c r="F243" s="63">
        <f>F244</f>
        <v>58942.93</v>
      </c>
      <c r="G243" s="210">
        <f t="shared" si="9"/>
        <v>0.34672311764705882</v>
      </c>
    </row>
    <row r="244" spans="1:7" ht="25.5">
      <c r="A244" s="211"/>
      <c r="B244" s="61"/>
      <c r="C244" s="68">
        <v>4330</v>
      </c>
      <c r="D244" s="69" t="s">
        <v>166</v>
      </c>
      <c r="E244" s="70">
        <v>170000</v>
      </c>
      <c r="F244" s="70">
        <v>58942.93</v>
      </c>
      <c r="G244" s="212">
        <f t="shared" si="9"/>
        <v>0.34672311764705882</v>
      </c>
    </row>
    <row r="245" spans="1:7" ht="12.75" customHeight="1">
      <c r="A245" s="213"/>
      <c r="B245" s="79">
        <v>85204</v>
      </c>
      <c r="C245" s="80"/>
      <c r="D245" s="133" t="s">
        <v>162</v>
      </c>
      <c r="E245" s="82">
        <f>E246</f>
        <v>3984</v>
      </c>
      <c r="F245" s="82">
        <f>F246</f>
        <v>3568.61</v>
      </c>
      <c r="G245" s="214">
        <f t="shared" ref="G245:G252" si="10">F245/E245</f>
        <v>0.89573544176706832</v>
      </c>
    </row>
    <row r="246" spans="1:7" ht="25.5">
      <c r="A246" s="213"/>
      <c r="B246" s="79"/>
      <c r="C246" s="80">
        <v>4330</v>
      </c>
      <c r="D246" s="69" t="s">
        <v>101</v>
      </c>
      <c r="E246" s="81">
        <v>3984</v>
      </c>
      <c r="F246" s="81">
        <v>3568.61</v>
      </c>
      <c r="G246" s="215">
        <f t="shared" si="10"/>
        <v>0.89573544176706832</v>
      </c>
    </row>
    <row r="247" spans="1:7" ht="12.75" customHeight="1">
      <c r="A247" s="216"/>
      <c r="B247" s="119">
        <v>85211</v>
      </c>
      <c r="C247" s="120"/>
      <c r="D247" s="154" t="s">
        <v>178</v>
      </c>
      <c r="E247" s="155">
        <f>SUM(E248:E252)</f>
        <v>1588000</v>
      </c>
      <c r="F247" s="155">
        <f>SUM(F248:F252)</f>
        <v>500702.86</v>
      </c>
      <c r="G247" s="214">
        <f t="shared" si="10"/>
        <v>0.31530406801007554</v>
      </c>
    </row>
    <row r="248" spans="1:7" ht="12.75" customHeight="1">
      <c r="A248" s="213"/>
      <c r="B248" s="119"/>
      <c r="C248" s="37">
        <v>3110</v>
      </c>
      <c r="D248" s="251" t="s">
        <v>108</v>
      </c>
      <c r="E248" s="81">
        <v>1556240</v>
      </c>
      <c r="F248" s="81">
        <v>487113</v>
      </c>
      <c r="G248" s="215">
        <f t="shared" si="10"/>
        <v>0.31300634863517196</v>
      </c>
    </row>
    <row r="249" spans="1:7" ht="12.75" customHeight="1">
      <c r="A249" s="273"/>
      <c r="B249" s="79"/>
      <c r="C249" s="275">
        <v>4010</v>
      </c>
      <c r="D249" s="251" t="s">
        <v>42</v>
      </c>
      <c r="E249" s="81">
        <v>17096</v>
      </c>
      <c r="F249" s="81">
        <v>2785.24</v>
      </c>
      <c r="G249" s="215">
        <f t="shared" si="10"/>
        <v>0.16291764155357977</v>
      </c>
    </row>
    <row r="250" spans="1:7" ht="12.75" customHeight="1">
      <c r="A250" s="273"/>
      <c r="B250" s="79"/>
      <c r="C250" s="275">
        <v>4110</v>
      </c>
      <c r="D250" s="251" t="s">
        <v>43</v>
      </c>
      <c r="E250" s="81">
        <v>3090</v>
      </c>
      <c r="F250" s="81">
        <v>361.2</v>
      </c>
      <c r="G250" s="215">
        <f t="shared" si="10"/>
        <v>0.11689320388349514</v>
      </c>
    </row>
    <row r="251" spans="1:7" ht="12.75" customHeight="1">
      <c r="A251" s="273"/>
      <c r="B251" s="79"/>
      <c r="C251" s="37">
        <v>4210</v>
      </c>
      <c r="D251" s="38" t="s">
        <v>23</v>
      </c>
      <c r="E251" s="81">
        <v>8974</v>
      </c>
      <c r="F251" s="81">
        <v>7920.79</v>
      </c>
      <c r="G251" s="215">
        <f t="shared" si="10"/>
        <v>0.88263761979050592</v>
      </c>
    </row>
    <row r="252" spans="1:7" ht="12.75" customHeight="1">
      <c r="A252" s="273"/>
      <c r="B252" s="79"/>
      <c r="C252" s="37">
        <v>4300</v>
      </c>
      <c r="D252" s="38" t="s">
        <v>20</v>
      </c>
      <c r="E252" s="81">
        <v>2600</v>
      </c>
      <c r="F252" s="81">
        <v>2522.63</v>
      </c>
      <c r="G252" s="215">
        <f t="shared" si="10"/>
        <v>0.97024230769230768</v>
      </c>
    </row>
    <row r="253" spans="1:7" ht="38.25">
      <c r="A253" s="274"/>
      <c r="B253" s="157">
        <v>85212</v>
      </c>
      <c r="C253" s="276"/>
      <c r="D253" s="277" t="s">
        <v>102</v>
      </c>
      <c r="E253" s="279">
        <f>SUM(E254:E256)</f>
        <v>1254000</v>
      </c>
      <c r="F253" s="279">
        <f>SUM(F254:F256)</f>
        <v>621242.72000000009</v>
      </c>
      <c r="G253" s="394">
        <f t="shared" si="9"/>
        <v>0.49540886762360453</v>
      </c>
    </row>
    <row r="254" spans="1:7" ht="12.75" customHeight="1">
      <c r="A254" s="209"/>
      <c r="B254" s="51"/>
      <c r="C254" s="71">
        <v>3110</v>
      </c>
      <c r="D254" s="134" t="s">
        <v>103</v>
      </c>
      <c r="E254" s="72">
        <v>1216380</v>
      </c>
      <c r="F254" s="72">
        <v>593553.42000000004</v>
      </c>
      <c r="G254" s="278">
        <f t="shared" si="9"/>
        <v>0.48796709909732161</v>
      </c>
    </row>
    <row r="255" spans="1:7" ht="12.75" customHeight="1">
      <c r="A255" s="209"/>
      <c r="B255" s="41"/>
      <c r="C255" s="153">
        <v>4010</v>
      </c>
      <c r="D255" s="38" t="s">
        <v>42</v>
      </c>
      <c r="E255" s="55">
        <v>31860</v>
      </c>
      <c r="F255" s="55">
        <v>23950.89</v>
      </c>
      <c r="G255" s="197">
        <f>F255/E255</f>
        <v>0.75175423728813562</v>
      </c>
    </row>
    <row r="256" spans="1:7" ht="12.75" customHeight="1">
      <c r="A256" s="209"/>
      <c r="B256" s="41"/>
      <c r="C256" s="153">
        <v>4110</v>
      </c>
      <c r="D256" s="38" t="s">
        <v>43</v>
      </c>
      <c r="E256" s="55">
        <v>5760</v>
      </c>
      <c r="F256" s="55">
        <v>3738.41</v>
      </c>
      <c r="G256" s="197">
        <f>F256/E256</f>
        <v>0.64902951388888885</v>
      </c>
    </row>
    <row r="257" spans="1:7" s="47" customFormat="1" ht="51">
      <c r="A257" s="182"/>
      <c r="B257" s="41">
        <v>85213</v>
      </c>
      <c r="C257" s="20"/>
      <c r="D257" s="21" t="s">
        <v>104</v>
      </c>
      <c r="E257" s="22">
        <f>SUM(E258:E258)</f>
        <v>25600</v>
      </c>
      <c r="F257" s="22">
        <f>F258</f>
        <v>20996.42</v>
      </c>
      <c r="G257" s="169">
        <f t="shared" si="9"/>
        <v>0.82017265624999991</v>
      </c>
    </row>
    <row r="258" spans="1:7" s="47" customFormat="1" ht="12.75" customHeight="1">
      <c r="A258" s="182"/>
      <c r="B258" s="44"/>
      <c r="C258" s="37">
        <v>4130</v>
      </c>
      <c r="D258" s="38" t="s">
        <v>105</v>
      </c>
      <c r="E258" s="39">
        <v>25600</v>
      </c>
      <c r="F258" s="39">
        <v>20996.42</v>
      </c>
      <c r="G258" s="175">
        <f t="shared" si="9"/>
        <v>0.82017265624999991</v>
      </c>
    </row>
    <row r="259" spans="1:7" s="47" customFormat="1" ht="25.5">
      <c r="A259" s="170"/>
      <c r="B259" s="19" t="s">
        <v>106</v>
      </c>
      <c r="C259" s="20"/>
      <c r="D259" s="21" t="s">
        <v>107</v>
      </c>
      <c r="E259" s="22">
        <f>E260</f>
        <v>231400</v>
      </c>
      <c r="F259" s="22">
        <f>F260</f>
        <v>148617.57</v>
      </c>
      <c r="G259" s="169">
        <f t="shared" si="9"/>
        <v>0.6422539757994814</v>
      </c>
    </row>
    <row r="260" spans="1:7" s="47" customFormat="1" ht="12.75" customHeight="1">
      <c r="A260" s="170"/>
      <c r="B260" s="42"/>
      <c r="C260" s="37">
        <v>3110</v>
      </c>
      <c r="D260" s="38" t="s">
        <v>108</v>
      </c>
      <c r="E260" s="39">
        <v>231400</v>
      </c>
      <c r="F260" s="39">
        <v>148617.57</v>
      </c>
      <c r="G260" s="175">
        <f t="shared" si="9"/>
        <v>0.6422539757994814</v>
      </c>
    </row>
    <row r="261" spans="1:7" s="47" customFormat="1" ht="12.75" customHeight="1">
      <c r="A261" s="170"/>
      <c r="B261" s="19" t="s">
        <v>109</v>
      </c>
      <c r="C261" s="20"/>
      <c r="D261" s="21" t="s">
        <v>110</v>
      </c>
      <c r="E261" s="22">
        <f>E262</f>
        <v>169660</v>
      </c>
      <c r="F261" s="22">
        <f>F262</f>
        <v>58353.22</v>
      </c>
      <c r="G261" s="169">
        <f t="shared" si="9"/>
        <v>0.34394211953318404</v>
      </c>
    </row>
    <row r="262" spans="1:7" s="47" customFormat="1" ht="12.75" customHeight="1">
      <c r="A262" s="170"/>
      <c r="B262" s="19"/>
      <c r="C262" s="37">
        <v>3110</v>
      </c>
      <c r="D262" s="38" t="s">
        <v>108</v>
      </c>
      <c r="E262" s="39">
        <v>169660</v>
      </c>
      <c r="F262" s="39">
        <v>58353.22</v>
      </c>
      <c r="G262" s="175">
        <f t="shared" si="9"/>
        <v>0.34394211953318404</v>
      </c>
    </row>
    <row r="263" spans="1:7" s="47" customFormat="1" ht="12.75" customHeight="1">
      <c r="A263" s="170"/>
      <c r="B263" s="19">
        <v>85216</v>
      </c>
      <c r="C263" s="20"/>
      <c r="D263" s="21" t="s">
        <v>111</v>
      </c>
      <c r="E263" s="22">
        <f>E264</f>
        <v>144000</v>
      </c>
      <c r="F263" s="22">
        <f>F264</f>
        <v>134437.99</v>
      </c>
      <c r="G263" s="169">
        <f t="shared" si="9"/>
        <v>0.93359715277777766</v>
      </c>
    </row>
    <row r="264" spans="1:7" s="47" customFormat="1" ht="12.75" customHeight="1">
      <c r="A264" s="170"/>
      <c r="B264" s="42"/>
      <c r="C264" s="37">
        <v>3110</v>
      </c>
      <c r="D264" s="38" t="s">
        <v>108</v>
      </c>
      <c r="E264" s="39">
        <v>144000</v>
      </c>
      <c r="F264" s="39">
        <v>134437.99</v>
      </c>
      <c r="G264" s="175">
        <f t="shared" si="9"/>
        <v>0.93359715277777766</v>
      </c>
    </row>
    <row r="265" spans="1:7" s="47" customFormat="1" ht="12.75" customHeight="1">
      <c r="A265" s="170"/>
      <c r="B265" s="19" t="s">
        <v>112</v>
      </c>
      <c r="C265" s="20"/>
      <c r="D265" s="21" t="s">
        <v>113</v>
      </c>
      <c r="E265" s="22">
        <f>SUM(E266:E280)</f>
        <v>499502</v>
      </c>
      <c r="F265" s="22">
        <f>SUM(F266:F280)</f>
        <v>259523.05999999994</v>
      </c>
      <c r="G265" s="169">
        <f t="shared" si="9"/>
        <v>0.51956360535092938</v>
      </c>
    </row>
    <row r="266" spans="1:7" s="47" customFormat="1" ht="15.75">
      <c r="A266" s="170"/>
      <c r="B266" s="19"/>
      <c r="C266" s="37">
        <v>3020</v>
      </c>
      <c r="D266" s="38" t="s">
        <v>50</v>
      </c>
      <c r="E266" s="39">
        <v>1500</v>
      </c>
      <c r="F266" s="39">
        <v>530</v>
      </c>
      <c r="G266" s="175">
        <f t="shared" si="9"/>
        <v>0.35333333333333333</v>
      </c>
    </row>
    <row r="267" spans="1:7" s="47" customFormat="1" ht="12.75" customHeight="1">
      <c r="A267" s="170"/>
      <c r="B267" s="42"/>
      <c r="C267" s="37">
        <v>4010</v>
      </c>
      <c r="D267" s="38" t="s">
        <v>42</v>
      </c>
      <c r="E267" s="39">
        <v>326542</v>
      </c>
      <c r="F267" s="39">
        <v>147566.06</v>
      </c>
      <c r="G267" s="175">
        <f t="shared" si="9"/>
        <v>0.45190529855271294</v>
      </c>
    </row>
    <row r="268" spans="1:7" s="47" customFormat="1" ht="12.75" customHeight="1">
      <c r="A268" s="170"/>
      <c r="B268" s="42"/>
      <c r="C268" s="37">
        <v>4040</v>
      </c>
      <c r="D268" s="38" t="s">
        <v>51</v>
      </c>
      <c r="E268" s="39">
        <v>26842</v>
      </c>
      <c r="F268" s="39">
        <v>26841.1</v>
      </c>
      <c r="G268" s="175">
        <f t="shared" ref="G268:G302" si="11">F268/E268</f>
        <v>0.9999664704567468</v>
      </c>
    </row>
    <row r="269" spans="1:7" s="47" customFormat="1" ht="12.75" customHeight="1">
      <c r="A269" s="170"/>
      <c r="B269" s="42"/>
      <c r="C269" s="37">
        <v>4110</v>
      </c>
      <c r="D269" s="38" t="s">
        <v>43</v>
      </c>
      <c r="E269" s="39">
        <v>63900</v>
      </c>
      <c r="F269" s="39">
        <v>25863.25</v>
      </c>
      <c r="G269" s="175">
        <f t="shared" si="11"/>
        <v>0.40474569640062596</v>
      </c>
    </row>
    <row r="270" spans="1:7" s="47" customFormat="1" ht="12.75" customHeight="1">
      <c r="A270" s="170"/>
      <c r="B270" s="42"/>
      <c r="C270" s="37">
        <v>4120</v>
      </c>
      <c r="D270" s="131" t="s">
        <v>44</v>
      </c>
      <c r="E270" s="39">
        <v>1300</v>
      </c>
      <c r="F270" s="39">
        <v>647.42999999999995</v>
      </c>
      <c r="G270" s="175">
        <f t="shared" si="11"/>
        <v>0.4980230769230769</v>
      </c>
    </row>
    <row r="271" spans="1:7" s="47" customFormat="1" ht="12.75" customHeight="1">
      <c r="A271" s="170"/>
      <c r="B271" s="42"/>
      <c r="C271" s="37">
        <v>4170</v>
      </c>
      <c r="D271" s="38" t="s">
        <v>14</v>
      </c>
      <c r="E271" s="39">
        <v>33000</v>
      </c>
      <c r="F271" s="39">
        <v>16424.349999999999</v>
      </c>
      <c r="G271" s="175">
        <f t="shared" si="11"/>
        <v>0.49770757575757574</v>
      </c>
    </row>
    <row r="272" spans="1:7" s="47" customFormat="1" ht="12.75" customHeight="1">
      <c r="A272" s="170"/>
      <c r="B272" s="42"/>
      <c r="C272" s="37">
        <v>4210</v>
      </c>
      <c r="D272" s="38" t="s">
        <v>23</v>
      </c>
      <c r="E272" s="39">
        <v>16100</v>
      </c>
      <c r="F272" s="39">
        <v>14704.49</v>
      </c>
      <c r="G272" s="175">
        <f t="shared" si="11"/>
        <v>0.91332236024844715</v>
      </c>
    </row>
    <row r="273" spans="1:7" s="47" customFormat="1" ht="12.75" customHeight="1">
      <c r="A273" s="170"/>
      <c r="B273" s="42"/>
      <c r="C273" s="37">
        <v>4270</v>
      </c>
      <c r="D273" s="38" t="s">
        <v>24</v>
      </c>
      <c r="E273" s="39">
        <v>800</v>
      </c>
      <c r="F273" s="39">
        <v>159.9</v>
      </c>
      <c r="G273" s="175">
        <f t="shared" si="11"/>
        <v>0.199875</v>
      </c>
    </row>
    <row r="274" spans="1:7" s="47" customFormat="1" ht="12.75" customHeight="1">
      <c r="A274" s="170"/>
      <c r="B274" s="42"/>
      <c r="C274" s="37">
        <v>4280</v>
      </c>
      <c r="D274" s="38" t="s">
        <v>52</v>
      </c>
      <c r="E274" s="39">
        <v>160</v>
      </c>
      <c r="F274" s="39">
        <v>0</v>
      </c>
      <c r="G274" s="175">
        <f t="shared" si="11"/>
        <v>0</v>
      </c>
    </row>
    <row r="275" spans="1:7" s="47" customFormat="1" ht="12.75" customHeight="1">
      <c r="A275" s="170"/>
      <c r="B275" s="42"/>
      <c r="C275" s="37">
        <v>4300</v>
      </c>
      <c r="D275" s="38" t="s">
        <v>20</v>
      </c>
      <c r="E275" s="39">
        <v>16658</v>
      </c>
      <c r="F275" s="39">
        <v>14865.02</v>
      </c>
      <c r="G275" s="175">
        <f>F275/E275</f>
        <v>0.89236522991955824</v>
      </c>
    </row>
    <row r="276" spans="1:7" s="47" customFormat="1" ht="12.75" customHeight="1">
      <c r="A276" s="170"/>
      <c r="B276" s="42"/>
      <c r="C276" s="37">
        <v>4360</v>
      </c>
      <c r="D276" s="179" t="s">
        <v>152</v>
      </c>
      <c r="E276" s="39">
        <v>2188</v>
      </c>
      <c r="F276" s="39">
        <v>1859.83</v>
      </c>
      <c r="G276" s="175">
        <f>F276/E276</f>
        <v>0.85001371115173674</v>
      </c>
    </row>
    <row r="277" spans="1:7" s="47" customFormat="1" ht="12.75" customHeight="1">
      <c r="A277" s="170"/>
      <c r="B277" s="42"/>
      <c r="C277" s="37">
        <v>4410</v>
      </c>
      <c r="D277" s="38" t="s">
        <v>53</v>
      </c>
      <c r="E277" s="39">
        <v>200</v>
      </c>
      <c r="F277" s="39">
        <v>0</v>
      </c>
      <c r="G277" s="175">
        <f t="shared" si="11"/>
        <v>0</v>
      </c>
    </row>
    <row r="278" spans="1:7" s="47" customFormat="1" ht="12.75" customHeight="1">
      <c r="A278" s="170"/>
      <c r="B278" s="42"/>
      <c r="C278" s="37">
        <v>4430</v>
      </c>
      <c r="D278" s="131" t="s">
        <v>15</v>
      </c>
      <c r="E278" s="39">
        <v>112</v>
      </c>
      <c r="F278" s="39">
        <v>111</v>
      </c>
      <c r="G278" s="175">
        <f t="shared" si="11"/>
        <v>0.9910714285714286</v>
      </c>
    </row>
    <row r="279" spans="1:7" s="47" customFormat="1" ht="12.75" customHeight="1">
      <c r="A279" s="170"/>
      <c r="B279" s="42"/>
      <c r="C279" s="37">
        <v>4440</v>
      </c>
      <c r="D279" s="25" t="s">
        <v>54</v>
      </c>
      <c r="E279" s="39">
        <v>6600</v>
      </c>
      <c r="F279" s="39">
        <v>6563.58</v>
      </c>
      <c r="G279" s="175">
        <f t="shared" si="11"/>
        <v>0.99448181818181813</v>
      </c>
    </row>
    <row r="280" spans="1:7" s="47" customFormat="1" ht="25.5">
      <c r="A280" s="170"/>
      <c r="B280" s="42"/>
      <c r="C280" s="37">
        <v>4700</v>
      </c>
      <c r="D280" s="38" t="s">
        <v>55</v>
      </c>
      <c r="E280" s="39">
        <v>3600</v>
      </c>
      <c r="F280" s="39">
        <v>3387.05</v>
      </c>
      <c r="G280" s="175">
        <f t="shared" si="11"/>
        <v>0.94084722222222228</v>
      </c>
    </row>
    <row r="281" spans="1:7" s="47" customFormat="1" ht="12.75" customHeight="1">
      <c r="A281" s="170"/>
      <c r="B281" s="19" t="s">
        <v>114</v>
      </c>
      <c r="C281" s="73"/>
      <c r="D281" s="21" t="s">
        <v>115</v>
      </c>
      <c r="E281" s="22">
        <f>E282</f>
        <v>60000</v>
      </c>
      <c r="F281" s="22">
        <f>F282</f>
        <v>18756.599999999999</v>
      </c>
      <c r="G281" s="169">
        <f t="shared" si="11"/>
        <v>0.31261</v>
      </c>
    </row>
    <row r="282" spans="1:7" s="47" customFormat="1" ht="12.75" customHeight="1">
      <c r="A282" s="186"/>
      <c r="B282" s="23"/>
      <c r="C282" s="74" t="s">
        <v>116</v>
      </c>
      <c r="D282" s="38" t="s">
        <v>108</v>
      </c>
      <c r="E282" s="26">
        <v>60000</v>
      </c>
      <c r="F282" s="26">
        <v>18756.599999999999</v>
      </c>
      <c r="G282" s="171">
        <f t="shared" si="11"/>
        <v>0.31261</v>
      </c>
    </row>
    <row r="283" spans="1:7" s="47" customFormat="1" ht="12.75" customHeight="1">
      <c r="A283" s="218"/>
      <c r="B283" s="157">
        <v>85295</v>
      </c>
      <c r="C283" s="280"/>
      <c r="D283" s="282" t="s">
        <v>13</v>
      </c>
      <c r="E283" s="279">
        <f>SUM(E284:E288)</f>
        <v>201822.25</v>
      </c>
      <c r="F283" s="279">
        <f>SUM(F284:F288)</f>
        <v>82517.909999999989</v>
      </c>
      <c r="G283" s="395">
        <f t="shared" si="11"/>
        <v>0.40886428528073582</v>
      </c>
    </row>
    <row r="284" spans="1:7" s="47" customFormat="1" ht="25.5">
      <c r="A284" s="218"/>
      <c r="B284" s="157"/>
      <c r="C284" s="250">
        <v>2820</v>
      </c>
      <c r="D284" s="251" t="s">
        <v>97</v>
      </c>
      <c r="E284" s="283">
        <v>57750</v>
      </c>
      <c r="F284" s="283">
        <v>0</v>
      </c>
      <c r="G284" s="219">
        <f t="shared" si="11"/>
        <v>0</v>
      </c>
    </row>
    <row r="285" spans="1:7" s="47" customFormat="1" ht="12.75" customHeight="1">
      <c r="A285" s="218"/>
      <c r="B285" s="157"/>
      <c r="C285" s="281" t="s">
        <v>116</v>
      </c>
      <c r="D285" s="161" t="s">
        <v>108</v>
      </c>
      <c r="E285" s="164">
        <v>137900</v>
      </c>
      <c r="F285" s="164">
        <v>77483.289999999994</v>
      </c>
      <c r="G285" s="219">
        <f t="shared" si="11"/>
        <v>0.56188027556200137</v>
      </c>
    </row>
    <row r="286" spans="1:7" s="47" customFormat="1" ht="12.75" customHeight="1">
      <c r="A286" s="218"/>
      <c r="B286" s="159"/>
      <c r="C286" s="160" t="s">
        <v>83</v>
      </c>
      <c r="D286" s="162" t="s">
        <v>14</v>
      </c>
      <c r="E286" s="164">
        <v>151.37</v>
      </c>
      <c r="F286" s="164">
        <v>151.37</v>
      </c>
      <c r="G286" s="219">
        <f>F286/E286</f>
        <v>1</v>
      </c>
    </row>
    <row r="287" spans="1:7" s="47" customFormat="1" ht="12.75" customHeight="1">
      <c r="A287" s="218"/>
      <c r="B287" s="157"/>
      <c r="C287" s="37">
        <v>4260</v>
      </c>
      <c r="D287" s="38" t="s">
        <v>29</v>
      </c>
      <c r="E287" s="164">
        <v>3722.98</v>
      </c>
      <c r="F287" s="164">
        <v>3087.45</v>
      </c>
      <c r="G287" s="219">
        <f>F287/E287</f>
        <v>0.82929534942438576</v>
      </c>
    </row>
    <row r="288" spans="1:7" s="47" customFormat="1" ht="12.75" customHeight="1" thickBot="1">
      <c r="A288" s="220"/>
      <c r="B288" s="156"/>
      <c r="C288" s="158" t="s">
        <v>163</v>
      </c>
      <c r="D288" s="163" t="s">
        <v>20</v>
      </c>
      <c r="E288" s="123">
        <v>2297.9</v>
      </c>
      <c r="F288" s="123">
        <v>1795.8</v>
      </c>
      <c r="G288" s="221">
        <f>F288/E288</f>
        <v>0.78149614865746986</v>
      </c>
    </row>
    <row r="289" spans="1:7" s="47" customFormat="1" ht="12.75" customHeight="1" thickBot="1">
      <c r="A289" s="300" t="s">
        <v>117</v>
      </c>
      <c r="B289" s="333"/>
      <c r="C289" s="334"/>
      <c r="D289" s="297" t="s">
        <v>118</v>
      </c>
      <c r="E289" s="303">
        <f>E290+E296+E300</f>
        <v>157553</v>
      </c>
      <c r="F289" s="303">
        <f>SUM(F290+F296+F300)</f>
        <v>91132.319999999992</v>
      </c>
      <c r="G289" s="299">
        <f t="shared" si="11"/>
        <v>0.57842326074400352</v>
      </c>
    </row>
    <row r="290" spans="1:7" s="47" customFormat="1" ht="12.75" customHeight="1">
      <c r="A290" s="168"/>
      <c r="B290" s="33" t="s">
        <v>119</v>
      </c>
      <c r="C290" s="43"/>
      <c r="D290" s="35" t="s">
        <v>120</v>
      </c>
      <c r="E290" s="36">
        <f>SUM(E291:E295)</f>
        <v>78059</v>
      </c>
      <c r="F290" s="36">
        <f>SUM(F291:F295)</f>
        <v>42783.799999999996</v>
      </c>
      <c r="G290" s="177">
        <f t="shared" si="11"/>
        <v>0.54809567122304914</v>
      </c>
    </row>
    <row r="291" spans="1:7" s="47" customFormat="1" ht="12.75" customHeight="1">
      <c r="A291" s="170"/>
      <c r="B291" s="42"/>
      <c r="C291" s="37">
        <v>4010</v>
      </c>
      <c r="D291" s="38" t="s">
        <v>42</v>
      </c>
      <c r="E291" s="39">
        <v>56000</v>
      </c>
      <c r="F291" s="39">
        <v>28284.79</v>
      </c>
      <c r="G291" s="175">
        <f t="shared" si="11"/>
        <v>0.50508553571428572</v>
      </c>
    </row>
    <row r="292" spans="1:7" s="47" customFormat="1" ht="12.75" customHeight="1">
      <c r="A292" s="170"/>
      <c r="B292" s="42"/>
      <c r="C292" s="37">
        <v>4040</v>
      </c>
      <c r="D292" s="38" t="s">
        <v>51</v>
      </c>
      <c r="E292" s="39">
        <v>5232</v>
      </c>
      <c r="F292" s="39">
        <v>4874.53</v>
      </c>
      <c r="G292" s="175">
        <f t="shared" si="11"/>
        <v>0.93167622324159016</v>
      </c>
    </row>
    <row r="293" spans="1:7" s="47" customFormat="1" ht="12.75" customHeight="1">
      <c r="A293" s="170"/>
      <c r="B293" s="42"/>
      <c r="C293" s="37">
        <v>4110</v>
      </c>
      <c r="D293" s="38" t="s">
        <v>43</v>
      </c>
      <c r="E293" s="39">
        <v>10581</v>
      </c>
      <c r="F293" s="39">
        <v>5672.85</v>
      </c>
      <c r="G293" s="175">
        <f t="shared" si="11"/>
        <v>0.53613552594272762</v>
      </c>
    </row>
    <row r="294" spans="1:7" s="27" customFormat="1" ht="12.75" customHeight="1">
      <c r="A294" s="170"/>
      <c r="B294" s="42"/>
      <c r="C294" s="37">
        <v>4120</v>
      </c>
      <c r="D294" s="38" t="s">
        <v>44</v>
      </c>
      <c r="E294" s="39">
        <v>1508</v>
      </c>
      <c r="F294" s="39">
        <v>398.13</v>
      </c>
      <c r="G294" s="175">
        <f t="shared" si="11"/>
        <v>0.26401193633952252</v>
      </c>
    </row>
    <row r="295" spans="1:7" ht="12.75" customHeight="1">
      <c r="A295" s="170"/>
      <c r="B295" s="42"/>
      <c r="C295" s="24">
        <v>4440</v>
      </c>
      <c r="D295" s="38" t="s">
        <v>54</v>
      </c>
      <c r="E295" s="39">
        <v>4738</v>
      </c>
      <c r="F295" s="39">
        <v>3553.5</v>
      </c>
      <c r="G295" s="175">
        <f t="shared" si="11"/>
        <v>0.75</v>
      </c>
    </row>
    <row r="296" spans="1:7" ht="25.5">
      <c r="A296" s="170"/>
      <c r="B296" s="106">
        <v>85412</v>
      </c>
      <c r="C296" s="110"/>
      <c r="D296" s="284" t="s">
        <v>179</v>
      </c>
      <c r="E296" s="93">
        <f>E297+E298+E299</f>
        <v>33750</v>
      </c>
      <c r="F296" s="93">
        <f>F297+F298+F299</f>
        <v>11168.919999999998</v>
      </c>
      <c r="G296" s="181">
        <f>F296/E296</f>
        <v>0.33093096296296293</v>
      </c>
    </row>
    <row r="297" spans="1:7" ht="12.75" customHeight="1">
      <c r="A297" s="170"/>
      <c r="B297" s="106"/>
      <c r="C297" s="116">
        <v>4170</v>
      </c>
      <c r="D297" s="38" t="s">
        <v>14</v>
      </c>
      <c r="E297" s="98">
        <v>3500</v>
      </c>
      <c r="F297" s="98">
        <v>1170</v>
      </c>
      <c r="G297" s="189">
        <f>F297/E297</f>
        <v>0.3342857142857143</v>
      </c>
    </row>
    <row r="298" spans="1:7" ht="12.75" customHeight="1">
      <c r="A298" s="170"/>
      <c r="B298" s="106"/>
      <c r="C298" s="116">
        <v>4210</v>
      </c>
      <c r="D298" s="38" t="s">
        <v>23</v>
      </c>
      <c r="E298" s="98">
        <v>4500</v>
      </c>
      <c r="F298" s="98">
        <v>1599.46</v>
      </c>
      <c r="G298" s="189">
        <f>F298/E298</f>
        <v>0.35543555555555556</v>
      </c>
    </row>
    <row r="299" spans="1:7" ht="12.75" customHeight="1">
      <c r="A299" s="170"/>
      <c r="B299" s="107"/>
      <c r="C299" s="111">
        <v>4300</v>
      </c>
      <c r="D299" s="38" t="s">
        <v>20</v>
      </c>
      <c r="E299" s="39">
        <v>25750</v>
      </c>
      <c r="F299" s="39">
        <v>8399.4599999999991</v>
      </c>
      <c r="G299" s="175">
        <f>F299/E299</f>
        <v>0.32619262135922328</v>
      </c>
    </row>
    <row r="300" spans="1:7" ht="12.75" customHeight="1">
      <c r="A300" s="170"/>
      <c r="B300" s="108" t="s">
        <v>121</v>
      </c>
      <c r="C300" s="111"/>
      <c r="D300" s="109" t="s">
        <v>122</v>
      </c>
      <c r="E300" s="22">
        <f>SUM(E301:E302)</f>
        <v>45744</v>
      </c>
      <c r="F300" s="22">
        <f>SUM(F301:F302)</f>
        <v>37179.599999999999</v>
      </c>
      <c r="G300" s="169">
        <f t="shared" si="11"/>
        <v>0.81277544596012585</v>
      </c>
    </row>
    <row r="301" spans="1:7" ht="12.75" customHeight="1">
      <c r="A301" s="170"/>
      <c r="B301" s="42"/>
      <c r="C301" s="37">
        <v>3240</v>
      </c>
      <c r="D301" s="38" t="s">
        <v>123</v>
      </c>
      <c r="E301" s="39">
        <v>14800</v>
      </c>
      <c r="F301" s="39">
        <v>14750</v>
      </c>
      <c r="G301" s="175">
        <f t="shared" si="11"/>
        <v>0.9966216216216216</v>
      </c>
    </row>
    <row r="302" spans="1:7" ht="12.75" customHeight="1" thickBot="1">
      <c r="A302" s="170"/>
      <c r="B302" s="42"/>
      <c r="C302" s="43">
        <v>3260</v>
      </c>
      <c r="D302" s="30" t="s">
        <v>124</v>
      </c>
      <c r="E302" s="39">
        <v>30944</v>
      </c>
      <c r="F302" s="39">
        <v>22429.599999999999</v>
      </c>
      <c r="G302" s="175">
        <f t="shared" si="11"/>
        <v>0.72484488107549117</v>
      </c>
    </row>
    <row r="303" spans="1:7" ht="12.75" customHeight="1" thickBot="1">
      <c r="A303" s="335" t="s">
        <v>125</v>
      </c>
      <c r="B303" s="336"/>
      <c r="C303" s="337"/>
      <c r="D303" s="338" t="s">
        <v>126</v>
      </c>
      <c r="E303" s="339">
        <f>E304+E307+E315+E323+E330+E332+E337</f>
        <v>3848489</v>
      </c>
      <c r="F303" s="340">
        <f>F304+F307+F315+F323+F330+F332+F337</f>
        <v>1979605.52</v>
      </c>
      <c r="G303" s="304">
        <f t="shared" ref="G303:G336" si="12">F303/E303</f>
        <v>0.51438513141131492</v>
      </c>
    </row>
    <row r="304" spans="1:7" ht="12.75" customHeight="1">
      <c r="A304" s="208"/>
      <c r="B304" s="51">
        <v>90001</v>
      </c>
      <c r="C304" s="43"/>
      <c r="D304" s="130" t="s">
        <v>127</v>
      </c>
      <c r="E304" s="53">
        <f>SUM(E305:E306)</f>
        <v>46000</v>
      </c>
      <c r="F304" s="53">
        <f>SUM(F305:F306)</f>
        <v>25359.29</v>
      </c>
      <c r="G304" s="196">
        <f t="shared" si="12"/>
        <v>0.55128891304347827</v>
      </c>
    </row>
    <row r="305" spans="1:7" ht="12.75" customHeight="1">
      <c r="A305" s="208"/>
      <c r="B305" s="51"/>
      <c r="C305" s="37">
        <v>4300</v>
      </c>
      <c r="D305" s="38" t="s">
        <v>20</v>
      </c>
      <c r="E305" s="118">
        <v>40000</v>
      </c>
      <c r="F305" s="118">
        <v>20263.29</v>
      </c>
      <c r="G305" s="175">
        <f t="shared" si="12"/>
        <v>0.50658225000000001</v>
      </c>
    </row>
    <row r="306" spans="1:7" ht="12.75" customHeight="1">
      <c r="A306" s="208"/>
      <c r="B306" s="51"/>
      <c r="C306" s="37">
        <v>4430</v>
      </c>
      <c r="D306" s="131" t="s">
        <v>15</v>
      </c>
      <c r="E306" s="118">
        <v>6000</v>
      </c>
      <c r="F306" s="118">
        <v>5096</v>
      </c>
      <c r="G306" s="175">
        <f t="shared" si="12"/>
        <v>0.84933333333333338</v>
      </c>
    </row>
    <row r="307" spans="1:7" ht="12.75" customHeight="1">
      <c r="A307" s="182"/>
      <c r="B307" s="83">
        <v>90002</v>
      </c>
      <c r="C307" s="37"/>
      <c r="D307" s="135" t="s">
        <v>141</v>
      </c>
      <c r="E307" s="84">
        <f>E313+E308+E309+E310+E311+E312+E314</f>
        <v>1026810</v>
      </c>
      <c r="F307" s="84">
        <f>F313+F308+F309+F310+F311+F312+F314</f>
        <v>553189.97</v>
      </c>
      <c r="G307" s="181">
        <f>F307/E307</f>
        <v>0.5387461847858902</v>
      </c>
    </row>
    <row r="308" spans="1:7" ht="12.75" customHeight="1">
      <c r="A308" s="182"/>
      <c r="B308" s="83"/>
      <c r="C308" s="37">
        <v>4010</v>
      </c>
      <c r="D308" s="38" t="s">
        <v>42</v>
      </c>
      <c r="E308" s="117">
        <v>90540</v>
      </c>
      <c r="F308" s="117">
        <v>41176</v>
      </c>
      <c r="G308" s="189">
        <f t="shared" ref="G308:G314" si="13">F308/E308</f>
        <v>0.45478241661144247</v>
      </c>
    </row>
    <row r="309" spans="1:7" ht="12.75" customHeight="1">
      <c r="A309" s="182"/>
      <c r="B309" s="83"/>
      <c r="C309" s="37">
        <v>4040</v>
      </c>
      <c r="D309" s="38" t="s">
        <v>51</v>
      </c>
      <c r="E309" s="117">
        <v>8200</v>
      </c>
      <c r="F309" s="117">
        <v>7285.46</v>
      </c>
      <c r="G309" s="189">
        <f t="shared" si="13"/>
        <v>0.88847073170731705</v>
      </c>
    </row>
    <row r="310" spans="1:7" ht="12.75" customHeight="1">
      <c r="A310" s="182"/>
      <c r="B310" s="83"/>
      <c r="C310" s="37">
        <v>4110</v>
      </c>
      <c r="D310" s="38" t="s">
        <v>43</v>
      </c>
      <c r="E310" s="117">
        <v>18370</v>
      </c>
      <c r="F310" s="117">
        <v>7510.61</v>
      </c>
      <c r="G310" s="189">
        <f t="shared" si="13"/>
        <v>0.40885193249863905</v>
      </c>
    </row>
    <row r="311" spans="1:7" ht="12.75" customHeight="1">
      <c r="A311" s="182"/>
      <c r="B311" s="83"/>
      <c r="C311" s="37">
        <v>4120</v>
      </c>
      <c r="D311" s="38" t="s">
        <v>44</v>
      </c>
      <c r="E311" s="117">
        <v>2620</v>
      </c>
      <c r="F311" s="117">
        <v>596.35</v>
      </c>
      <c r="G311" s="189">
        <f t="shared" si="13"/>
        <v>0.22761450381679391</v>
      </c>
    </row>
    <row r="312" spans="1:7" ht="12.75" customHeight="1">
      <c r="A312" s="182"/>
      <c r="B312" s="83"/>
      <c r="C312" s="37">
        <v>4210</v>
      </c>
      <c r="D312" s="38" t="s">
        <v>23</v>
      </c>
      <c r="E312" s="117">
        <v>1800</v>
      </c>
      <c r="F312" s="117">
        <v>1184.76</v>
      </c>
      <c r="G312" s="189">
        <f t="shared" si="13"/>
        <v>0.65820000000000001</v>
      </c>
    </row>
    <row r="313" spans="1:7" ht="12.75" customHeight="1">
      <c r="A313" s="182"/>
      <c r="B313" s="44"/>
      <c r="C313" s="37">
        <v>4300</v>
      </c>
      <c r="D313" s="38" t="s">
        <v>20</v>
      </c>
      <c r="E313" s="55">
        <v>904500</v>
      </c>
      <c r="F313" s="55">
        <v>495019.08</v>
      </c>
      <c r="G313" s="175">
        <f t="shared" si="13"/>
        <v>0.54728477611940296</v>
      </c>
    </row>
    <row r="314" spans="1:7" ht="12.75" customHeight="1">
      <c r="A314" s="182"/>
      <c r="B314" s="44"/>
      <c r="C314" s="37">
        <v>4360</v>
      </c>
      <c r="D314" s="179" t="s">
        <v>152</v>
      </c>
      <c r="E314" s="55">
        <v>780</v>
      </c>
      <c r="F314" s="55">
        <v>417.71</v>
      </c>
      <c r="G314" s="175">
        <f t="shared" si="13"/>
        <v>0.53552564102564104</v>
      </c>
    </row>
    <row r="315" spans="1:7" ht="12.75" customHeight="1">
      <c r="A315" s="170"/>
      <c r="B315" s="19" t="s">
        <v>128</v>
      </c>
      <c r="C315" s="37"/>
      <c r="D315" s="21" t="s">
        <v>129</v>
      </c>
      <c r="E315" s="22">
        <f>SUM(E316:E322)</f>
        <v>1472380</v>
      </c>
      <c r="F315" s="22">
        <f>SUM(F316:F322)</f>
        <v>735541.81</v>
      </c>
      <c r="G315" s="169">
        <f t="shared" si="12"/>
        <v>0.49955976717966832</v>
      </c>
    </row>
    <row r="316" spans="1:7" ht="12.75" customHeight="1">
      <c r="A316" s="170"/>
      <c r="B316" s="19"/>
      <c r="C316" s="37">
        <v>3020</v>
      </c>
      <c r="D316" s="38" t="s">
        <v>50</v>
      </c>
      <c r="E316" s="98">
        <v>900</v>
      </c>
      <c r="F316" s="98">
        <v>209.59</v>
      </c>
      <c r="G316" s="189">
        <f>F316/E316</f>
        <v>0.23287777777777779</v>
      </c>
    </row>
    <row r="317" spans="1:7" ht="12.75" customHeight="1">
      <c r="A317" s="170"/>
      <c r="B317" s="19"/>
      <c r="C317" s="37">
        <v>4010</v>
      </c>
      <c r="D317" s="38" t="s">
        <v>42</v>
      </c>
      <c r="E317" s="98">
        <v>18200</v>
      </c>
      <c r="F317" s="98">
        <v>8013.55</v>
      </c>
      <c r="G317" s="189">
        <f>F317/E317</f>
        <v>0.44030494505494505</v>
      </c>
    </row>
    <row r="318" spans="1:7" ht="12.75" customHeight="1">
      <c r="A318" s="170"/>
      <c r="B318" s="19"/>
      <c r="C318" s="37">
        <v>4110</v>
      </c>
      <c r="D318" s="38" t="s">
        <v>43</v>
      </c>
      <c r="E318" s="39">
        <v>32780</v>
      </c>
      <c r="F318" s="39">
        <v>15292.66</v>
      </c>
      <c r="G318" s="175">
        <f t="shared" si="12"/>
        <v>0.4665241000610128</v>
      </c>
    </row>
    <row r="319" spans="1:7" ht="12.75" customHeight="1">
      <c r="A319" s="170"/>
      <c r="B319" s="19"/>
      <c r="C319" s="37">
        <v>4120</v>
      </c>
      <c r="D319" s="38" t="s">
        <v>44</v>
      </c>
      <c r="E319" s="39">
        <v>5400</v>
      </c>
      <c r="F319" s="39">
        <v>1862.49</v>
      </c>
      <c r="G319" s="175">
        <f t="shared" si="12"/>
        <v>0.34490555555555558</v>
      </c>
    </row>
    <row r="320" spans="1:7" ht="12.75" customHeight="1">
      <c r="A320" s="170"/>
      <c r="B320" s="19"/>
      <c r="C320" s="37">
        <v>4170</v>
      </c>
      <c r="D320" s="38" t="s">
        <v>14</v>
      </c>
      <c r="E320" s="39">
        <v>200000</v>
      </c>
      <c r="F320" s="39">
        <v>106289.85</v>
      </c>
      <c r="G320" s="175">
        <f t="shared" si="12"/>
        <v>0.53144924999999998</v>
      </c>
    </row>
    <row r="321" spans="1:7" ht="12.75" customHeight="1">
      <c r="A321" s="187"/>
      <c r="B321" s="19"/>
      <c r="C321" s="37">
        <v>4210</v>
      </c>
      <c r="D321" s="38" t="s">
        <v>23</v>
      </c>
      <c r="E321" s="39">
        <v>7000</v>
      </c>
      <c r="F321" s="39">
        <v>4149.7700000000004</v>
      </c>
      <c r="G321" s="175">
        <f t="shared" si="12"/>
        <v>0.5928242857142858</v>
      </c>
    </row>
    <row r="322" spans="1:7" ht="12.75" customHeight="1">
      <c r="A322" s="187"/>
      <c r="B322" s="42"/>
      <c r="C322" s="37">
        <v>4300</v>
      </c>
      <c r="D322" s="38" t="s">
        <v>20</v>
      </c>
      <c r="E322" s="39">
        <v>1208100</v>
      </c>
      <c r="F322" s="39">
        <v>599723.9</v>
      </c>
      <c r="G322" s="175">
        <f t="shared" si="12"/>
        <v>0.49641908782385569</v>
      </c>
    </row>
    <row r="323" spans="1:7" ht="12.75" customHeight="1">
      <c r="A323" s="187"/>
      <c r="B323" s="19" t="s">
        <v>130</v>
      </c>
      <c r="C323" s="37"/>
      <c r="D323" s="21" t="s">
        <v>131</v>
      </c>
      <c r="E323" s="22">
        <f>SUM(E324:E329)</f>
        <v>228000</v>
      </c>
      <c r="F323" s="22">
        <f>SUM(F324:F329)</f>
        <v>114500.22</v>
      </c>
      <c r="G323" s="169">
        <f t="shared" si="12"/>
        <v>0.50219394736842105</v>
      </c>
    </row>
    <row r="324" spans="1:7" ht="12.75" customHeight="1">
      <c r="A324" s="187"/>
      <c r="B324" s="19"/>
      <c r="C324" s="37">
        <v>4110</v>
      </c>
      <c r="D324" s="38" t="s">
        <v>43</v>
      </c>
      <c r="E324" s="39">
        <v>5000</v>
      </c>
      <c r="F324" s="39">
        <v>2139.4899999999998</v>
      </c>
      <c r="G324" s="189">
        <f t="shared" si="12"/>
        <v>0.42789799999999995</v>
      </c>
    </row>
    <row r="325" spans="1:7" ht="12.75" customHeight="1">
      <c r="A325" s="187"/>
      <c r="B325" s="19"/>
      <c r="C325" s="37">
        <v>4120</v>
      </c>
      <c r="D325" s="38" t="s">
        <v>44</v>
      </c>
      <c r="E325" s="39">
        <v>500</v>
      </c>
      <c r="F325" s="39">
        <v>34.299999999999997</v>
      </c>
      <c r="G325" s="189">
        <f t="shared" si="12"/>
        <v>6.8599999999999994E-2</v>
      </c>
    </row>
    <row r="326" spans="1:7" ht="12.75" customHeight="1">
      <c r="A326" s="187"/>
      <c r="B326" s="19"/>
      <c r="C326" s="37">
        <v>4170</v>
      </c>
      <c r="D326" s="38" t="s">
        <v>14</v>
      </c>
      <c r="E326" s="39">
        <v>28000</v>
      </c>
      <c r="F326" s="39">
        <v>13502.29</v>
      </c>
      <c r="G326" s="175">
        <f t="shared" si="12"/>
        <v>0.48222464285714289</v>
      </c>
    </row>
    <row r="327" spans="1:7" ht="12.75" customHeight="1">
      <c r="A327" s="187"/>
      <c r="B327" s="19"/>
      <c r="C327" s="37">
        <v>4210</v>
      </c>
      <c r="D327" s="38" t="s">
        <v>23</v>
      </c>
      <c r="E327" s="39">
        <v>76500</v>
      </c>
      <c r="F327" s="39">
        <v>61995.519999999997</v>
      </c>
      <c r="G327" s="175">
        <f t="shared" si="12"/>
        <v>0.81039895424836594</v>
      </c>
    </row>
    <row r="328" spans="1:7" ht="12.75" customHeight="1">
      <c r="A328" s="187"/>
      <c r="B328" s="44"/>
      <c r="C328" s="37">
        <v>4260</v>
      </c>
      <c r="D328" s="38" t="s">
        <v>29</v>
      </c>
      <c r="E328" s="39">
        <v>18000</v>
      </c>
      <c r="F328" s="39">
        <v>9836.91</v>
      </c>
      <c r="G328" s="175">
        <f t="shared" si="12"/>
        <v>0.54649499999999995</v>
      </c>
    </row>
    <row r="329" spans="1:7" ht="12.75" customHeight="1">
      <c r="A329" s="187"/>
      <c r="B329" s="44"/>
      <c r="C329" s="37">
        <v>4300</v>
      </c>
      <c r="D329" s="25" t="s">
        <v>20</v>
      </c>
      <c r="E329" s="39">
        <v>100000</v>
      </c>
      <c r="F329" s="39">
        <v>26991.71</v>
      </c>
      <c r="G329" s="175">
        <f t="shared" ref="G329:G331" si="14">F329/E329</f>
        <v>0.26991709999999997</v>
      </c>
    </row>
    <row r="330" spans="1:7" ht="12.75" customHeight="1">
      <c r="A330" s="187"/>
      <c r="B330" s="83">
        <v>90005</v>
      </c>
      <c r="C330" s="37"/>
      <c r="D330" s="136" t="s">
        <v>157</v>
      </c>
      <c r="E330" s="93">
        <f>SUM(E331:E331)</f>
        <v>25563</v>
      </c>
      <c r="F330" s="93">
        <f>SUM(F331:F331)</f>
        <v>0</v>
      </c>
      <c r="G330" s="181">
        <f t="shared" si="14"/>
        <v>0</v>
      </c>
    </row>
    <row r="331" spans="1:7" ht="12.75" customHeight="1">
      <c r="A331" s="187"/>
      <c r="B331" s="44"/>
      <c r="C331" s="37">
        <v>4300</v>
      </c>
      <c r="D331" s="38" t="s">
        <v>20</v>
      </c>
      <c r="E331" s="39">
        <v>25563</v>
      </c>
      <c r="F331" s="39">
        <v>0</v>
      </c>
      <c r="G331" s="175">
        <f t="shared" si="14"/>
        <v>0</v>
      </c>
    </row>
    <row r="332" spans="1:7" ht="12.75" customHeight="1">
      <c r="A332" s="187"/>
      <c r="B332" s="41">
        <v>90015</v>
      </c>
      <c r="C332" s="37"/>
      <c r="D332" s="35" t="s">
        <v>132</v>
      </c>
      <c r="E332" s="22">
        <f>SUM(E333:E336)</f>
        <v>605232</v>
      </c>
      <c r="F332" s="22">
        <f>SUM(F333:F336)</f>
        <v>305275.26</v>
      </c>
      <c r="G332" s="169">
        <f t="shared" si="12"/>
        <v>0.50439378618447139</v>
      </c>
    </row>
    <row r="333" spans="1:7" ht="12.75" customHeight="1">
      <c r="A333" s="187"/>
      <c r="B333" s="41"/>
      <c r="C333" s="37">
        <v>4260</v>
      </c>
      <c r="D333" s="38" t="s">
        <v>29</v>
      </c>
      <c r="E333" s="39">
        <v>294859</v>
      </c>
      <c r="F333" s="39">
        <v>159412.6</v>
      </c>
      <c r="G333" s="175">
        <f t="shared" si="12"/>
        <v>0.54064010255749362</v>
      </c>
    </row>
    <row r="334" spans="1:7" ht="12.75" customHeight="1">
      <c r="A334" s="187"/>
      <c r="B334" s="41"/>
      <c r="C334" s="37">
        <v>4270</v>
      </c>
      <c r="D334" s="38" t="s">
        <v>24</v>
      </c>
      <c r="E334" s="39">
        <v>282100</v>
      </c>
      <c r="F334" s="39">
        <v>142573.56</v>
      </c>
      <c r="G334" s="175">
        <f>F334/E334</f>
        <v>0.50540077986529597</v>
      </c>
    </row>
    <row r="335" spans="1:7" ht="12.75" customHeight="1">
      <c r="A335" s="187"/>
      <c r="B335" s="41"/>
      <c r="C335" s="37">
        <v>4300</v>
      </c>
      <c r="D335" s="38" t="s">
        <v>20</v>
      </c>
      <c r="E335" s="39">
        <v>28132</v>
      </c>
      <c r="F335" s="39">
        <v>3148.8</v>
      </c>
      <c r="G335" s="175">
        <f t="shared" si="12"/>
        <v>0.11192947533058439</v>
      </c>
    </row>
    <row r="336" spans="1:7" ht="12.75" customHeight="1">
      <c r="A336" s="187"/>
      <c r="B336" s="41"/>
      <c r="C336" s="37">
        <v>4580</v>
      </c>
      <c r="D336" s="38" t="s">
        <v>30</v>
      </c>
      <c r="E336" s="39">
        <v>141</v>
      </c>
      <c r="F336" s="39">
        <v>140.30000000000001</v>
      </c>
      <c r="G336" s="175">
        <f t="shared" si="12"/>
        <v>0.99503546099290785</v>
      </c>
    </row>
    <row r="337" spans="1:8" ht="12.75" customHeight="1">
      <c r="A337" s="187"/>
      <c r="B337" s="41">
        <v>90095</v>
      </c>
      <c r="C337" s="57"/>
      <c r="D337" s="21" t="s">
        <v>13</v>
      </c>
      <c r="E337" s="22">
        <f>SUM(E338:E348)</f>
        <v>444504</v>
      </c>
      <c r="F337" s="22">
        <f>SUM(F338:F348)</f>
        <v>245738.97000000003</v>
      </c>
      <c r="G337" s="169">
        <f>F337/E337</f>
        <v>0.55283860212731506</v>
      </c>
    </row>
    <row r="338" spans="1:8" ht="12.75" customHeight="1">
      <c r="A338" s="182"/>
      <c r="B338" s="41"/>
      <c r="C338" s="43">
        <v>3020</v>
      </c>
      <c r="D338" s="38" t="s">
        <v>50</v>
      </c>
      <c r="E338" s="39">
        <v>6100</v>
      </c>
      <c r="F338" s="39">
        <v>4165.53</v>
      </c>
      <c r="G338" s="175">
        <f>F338/E338</f>
        <v>0.6828737704918032</v>
      </c>
    </row>
    <row r="339" spans="1:8" ht="12.75" customHeight="1">
      <c r="A339" s="187"/>
      <c r="B339" s="44"/>
      <c r="C339" s="37">
        <v>4010</v>
      </c>
      <c r="D339" s="38" t="s">
        <v>42</v>
      </c>
      <c r="E339" s="39">
        <v>275673</v>
      </c>
      <c r="F339" s="39">
        <v>138434.13</v>
      </c>
      <c r="G339" s="175">
        <f t="shared" ref="G339:G376" si="15">F339/E339</f>
        <v>0.5021678945707414</v>
      </c>
    </row>
    <row r="340" spans="1:8" ht="12.75" customHeight="1">
      <c r="A340" s="187"/>
      <c r="B340" s="44"/>
      <c r="C340" s="37">
        <v>4040</v>
      </c>
      <c r="D340" s="38" t="s">
        <v>51</v>
      </c>
      <c r="E340" s="39">
        <v>18927</v>
      </c>
      <c r="F340" s="39">
        <v>18926.27</v>
      </c>
      <c r="G340" s="175">
        <f t="shared" si="15"/>
        <v>0.99996143076028954</v>
      </c>
    </row>
    <row r="341" spans="1:8" ht="12.75" customHeight="1">
      <c r="A341" s="187"/>
      <c r="B341" s="44"/>
      <c r="C341" s="37">
        <v>4110</v>
      </c>
      <c r="D341" s="38" t="s">
        <v>133</v>
      </c>
      <c r="E341" s="39">
        <v>50000</v>
      </c>
      <c r="F341" s="39">
        <v>23894.39</v>
      </c>
      <c r="G341" s="175">
        <f t="shared" si="15"/>
        <v>0.47788779999999997</v>
      </c>
    </row>
    <row r="342" spans="1:8" ht="12.75" customHeight="1">
      <c r="A342" s="187"/>
      <c r="B342" s="44"/>
      <c r="C342" s="37">
        <v>4120</v>
      </c>
      <c r="D342" s="38" t="s">
        <v>44</v>
      </c>
      <c r="E342" s="39">
        <v>7200</v>
      </c>
      <c r="F342" s="39">
        <v>3309.74</v>
      </c>
      <c r="G342" s="175">
        <f t="shared" si="15"/>
        <v>0.45968611111111107</v>
      </c>
    </row>
    <row r="343" spans="1:8" ht="12.75" customHeight="1">
      <c r="A343" s="187"/>
      <c r="B343" s="44"/>
      <c r="C343" s="37">
        <v>4210</v>
      </c>
      <c r="D343" s="38" t="s">
        <v>23</v>
      </c>
      <c r="E343" s="39">
        <v>12000</v>
      </c>
      <c r="F343" s="39">
        <v>5677.42</v>
      </c>
      <c r="G343" s="175">
        <f t="shared" si="15"/>
        <v>0.47311833333333336</v>
      </c>
    </row>
    <row r="344" spans="1:8" ht="12.75" customHeight="1">
      <c r="A344" s="187"/>
      <c r="B344" s="44"/>
      <c r="C344" s="37">
        <v>4270</v>
      </c>
      <c r="D344" s="38" t="s">
        <v>24</v>
      </c>
      <c r="E344" s="39">
        <v>5000</v>
      </c>
      <c r="F344" s="39">
        <v>2257</v>
      </c>
      <c r="G344" s="175">
        <f t="shared" si="15"/>
        <v>0.45140000000000002</v>
      </c>
    </row>
    <row r="345" spans="1:8" ht="12.75" customHeight="1">
      <c r="A345" s="187"/>
      <c r="B345" s="44"/>
      <c r="C345" s="37">
        <v>4300</v>
      </c>
      <c r="D345" s="38" t="s">
        <v>20</v>
      </c>
      <c r="E345" s="39">
        <v>19000</v>
      </c>
      <c r="F345" s="39">
        <v>5734.66</v>
      </c>
      <c r="G345" s="175">
        <f t="shared" si="15"/>
        <v>0.30182421052631581</v>
      </c>
    </row>
    <row r="346" spans="1:8" ht="12.75" customHeight="1">
      <c r="A346" s="187"/>
      <c r="B346" s="77"/>
      <c r="C346" s="37">
        <v>4430</v>
      </c>
      <c r="D346" s="131" t="s">
        <v>15</v>
      </c>
      <c r="E346" s="39">
        <v>35200</v>
      </c>
      <c r="F346" s="39">
        <v>31614.33</v>
      </c>
      <c r="G346" s="175">
        <f t="shared" si="15"/>
        <v>0.89813437500000004</v>
      </c>
    </row>
    <row r="347" spans="1:8" ht="12.75" customHeight="1">
      <c r="A347" s="187"/>
      <c r="B347" s="77"/>
      <c r="C347" s="37">
        <v>4440</v>
      </c>
      <c r="D347" s="38" t="s">
        <v>54</v>
      </c>
      <c r="E347" s="39">
        <v>14404</v>
      </c>
      <c r="F347" s="39">
        <v>10803</v>
      </c>
      <c r="G347" s="175">
        <f t="shared" si="15"/>
        <v>0.75</v>
      </c>
    </row>
    <row r="348" spans="1:8" ht="26.25" thickBot="1">
      <c r="A348" s="187"/>
      <c r="B348" s="77"/>
      <c r="C348" s="37">
        <v>4700</v>
      </c>
      <c r="D348" s="38" t="s">
        <v>55</v>
      </c>
      <c r="E348" s="39">
        <v>1000</v>
      </c>
      <c r="F348" s="39">
        <v>922.5</v>
      </c>
      <c r="G348" s="175">
        <f t="shared" si="15"/>
        <v>0.92249999999999999</v>
      </c>
    </row>
    <row r="349" spans="1:8" ht="12.75" customHeight="1" thickBot="1">
      <c r="A349" s="290">
        <v>921</v>
      </c>
      <c r="B349" s="341"/>
      <c r="C349" s="342"/>
      <c r="D349" s="343" t="s">
        <v>134</v>
      </c>
      <c r="E349" s="308">
        <f>E350+E352+E356+E354</f>
        <v>869854</v>
      </c>
      <c r="F349" s="308">
        <f>F350+F352+F356+F354</f>
        <v>426746</v>
      </c>
      <c r="G349" s="309">
        <f t="shared" si="15"/>
        <v>0.49059497340933078</v>
      </c>
    </row>
    <row r="350" spans="1:8" ht="12.75" customHeight="1">
      <c r="A350" s="168"/>
      <c r="B350" s="51">
        <v>92106</v>
      </c>
      <c r="C350" s="34"/>
      <c r="D350" s="35" t="s">
        <v>135</v>
      </c>
      <c r="E350" s="36">
        <f>E351</f>
        <v>420000</v>
      </c>
      <c r="F350" s="36">
        <f>F351</f>
        <v>210000</v>
      </c>
      <c r="G350" s="177">
        <f>F351/E351</f>
        <v>0.5</v>
      </c>
      <c r="H350" s="47"/>
    </row>
    <row r="351" spans="1:8" ht="15.75">
      <c r="A351" s="187"/>
      <c r="B351" s="41"/>
      <c r="C351" s="37">
        <v>2480</v>
      </c>
      <c r="D351" s="38" t="s">
        <v>136</v>
      </c>
      <c r="E351" s="39">
        <v>420000</v>
      </c>
      <c r="F351" s="39">
        <v>210000</v>
      </c>
      <c r="G351" s="175">
        <f t="shared" si="15"/>
        <v>0.5</v>
      </c>
      <c r="H351" s="47"/>
    </row>
    <row r="352" spans="1:8" ht="12.75" customHeight="1">
      <c r="A352" s="186"/>
      <c r="B352" s="75">
        <v>92116</v>
      </c>
      <c r="C352" s="20"/>
      <c r="D352" s="21" t="s">
        <v>138</v>
      </c>
      <c r="E352" s="286">
        <f>E353</f>
        <v>421854</v>
      </c>
      <c r="F352" s="286">
        <f>F353</f>
        <v>210927</v>
      </c>
      <c r="G352" s="173">
        <f t="shared" si="15"/>
        <v>0.5</v>
      </c>
    </row>
    <row r="353" spans="1:7">
      <c r="A353" s="392"/>
      <c r="B353" s="157"/>
      <c r="C353" s="267">
        <v>2480</v>
      </c>
      <c r="D353" s="124" t="s">
        <v>136</v>
      </c>
      <c r="E353" s="143">
        <v>421854</v>
      </c>
      <c r="F353" s="143">
        <v>210927</v>
      </c>
      <c r="G353" s="391">
        <f t="shared" si="15"/>
        <v>0.5</v>
      </c>
    </row>
    <row r="354" spans="1:7" ht="12.75" customHeight="1">
      <c r="A354" s="392"/>
      <c r="B354" s="157">
        <v>92120</v>
      </c>
      <c r="C354" s="111"/>
      <c r="D354" s="288" t="s">
        <v>181</v>
      </c>
      <c r="E354" s="244">
        <f>SUM(E355:E355)</f>
        <v>10000</v>
      </c>
      <c r="F354" s="244">
        <f>SUM(F355:F355)</f>
        <v>0</v>
      </c>
      <c r="G354" s="396">
        <f t="shared" si="15"/>
        <v>0</v>
      </c>
    </row>
    <row r="355" spans="1:7" ht="12.75" customHeight="1">
      <c r="A355" s="392"/>
      <c r="B355" s="157"/>
      <c r="C355" s="37">
        <v>4300</v>
      </c>
      <c r="D355" s="38" t="s">
        <v>20</v>
      </c>
      <c r="E355" s="143">
        <v>10000</v>
      </c>
      <c r="F355" s="143">
        <v>0</v>
      </c>
      <c r="G355" s="397">
        <f t="shared" si="15"/>
        <v>0</v>
      </c>
    </row>
    <row r="356" spans="1:7" ht="12.75" customHeight="1">
      <c r="A356" s="222"/>
      <c r="B356" s="85">
        <v>92195</v>
      </c>
      <c r="C356" s="86"/>
      <c r="D356" s="137" t="s">
        <v>13</v>
      </c>
      <c r="E356" s="112">
        <f>SUM(E357:E358)</f>
        <v>18000</v>
      </c>
      <c r="F356" s="112">
        <f>SUM(F357:F358)</f>
        <v>5819</v>
      </c>
      <c r="G356" s="396">
        <f t="shared" si="15"/>
        <v>0.32327777777777778</v>
      </c>
    </row>
    <row r="357" spans="1:7" ht="25.5">
      <c r="A357" s="222"/>
      <c r="B357" s="85"/>
      <c r="C357" s="86">
        <v>2820</v>
      </c>
      <c r="D357" s="38" t="s">
        <v>97</v>
      </c>
      <c r="E357" s="87">
        <v>15000</v>
      </c>
      <c r="F357" s="87">
        <v>5819</v>
      </c>
      <c r="G357" s="397">
        <f t="shared" si="15"/>
        <v>0.38793333333333335</v>
      </c>
    </row>
    <row r="358" spans="1:7" ht="12.75" customHeight="1" thickBot="1">
      <c r="A358" s="222"/>
      <c r="B358" s="85"/>
      <c r="C358" s="37">
        <v>4210</v>
      </c>
      <c r="D358" s="38" t="s">
        <v>23</v>
      </c>
      <c r="E358" s="87">
        <v>3000</v>
      </c>
      <c r="F358" s="87">
        <v>0</v>
      </c>
      <c r="G358" s="223">
        <f>F358/E358</f>
        <v>0</v>
      </c>
    </row>
    <row r="359" spans="1:7" ht="12.75" customHeight="1" thickBot="1">
      <c r="A359" s="305">
        <v>926</v>
      </c>
      <c r="B359" s="344"/>
      <c r="C359" s="307"/>
      <c r="D359" s="293" t="s">
        <v>139</v>
      </c>
      <c r="E359" s="308">
        <f>E360+E369</f>
        <v>441624</v>
      </c>
      <c r="F359" s="308">
        <f>F360+F369</f>
        <v>184061.03</v>
      </c>
      <c r="G359" s="309">
        <f t="shared" si="15"/>
        <v>0.4167822174519501</v>
      </c>
    </row>
    <row r="360" spans="1:7" ht="12.75" customHeight="1">
      <c r="A360" s="195"/>
      <c r="B360" s="51">
        <v>92601</v>
      </c>
      <c r="C360" s="76"/>
      <c r="D360" s="180" t="s">
        <v>160</v>
      </c>
      <c r="E360" s="53">
        <f>SUM(E361:E368)</f>
        <v>390624</v>
      </c>
      <c r="F360" s="53">
        <f>SUM(F361:F368)</f>
        <v>163789.03</v>
      </c>
      <c r="G360" s="196">
        <f t="shared" ref="G360:G369" si="16">F360/E360</f>
        <v>0.41930099021053496</v>
      </c>
    </row>
    <row r="361" spans="1:7" ht="12.75" customHeight="1">
      <c r="A361" s="195"/>
      <c r="B361" s="51"/>
      <c r="C361" s="37">
        <v>4110</v>
      </c>
      <c r="D361" s="38" t="s">
        <v>133</v>
      </c>
      <c r="E361" s="118">
        <v>17380</v>
      </c>
      <c r="F361" s="118">
        <v>10374.25</v>
      </c>
      <c r="G361" s="224">
        <f t="shared" si="16"/>
        <v>0.59690736478711159</v>
      </c>
    </row>
    <row r="362" spans="1:7" ht="12.75" customHeight="1">
      <c r="A362" s="195"/>
      <c r="B362" s="51"/>
      <c r="C362" s="37">
        <v>4120</v>
      </c>
      <c r="D362" s="38" t="s">
        <v>44</v>
      </c>
      <c r="E362" s="118">
        <v>1500</v>
      </c>
      <c r="F362" s="118">
        <v>1024.78</v>
      </c>
      <c r="G362" s="224">
        <f t="shared" si="16"/>
        <v>0.68318666666666661</v>
      </c>
    </row>
    <row r="363" spans="1:7" ht="12.75" customHeight="1">
      <c r="A363" s="195"/>
      <c r="B363" s="51"/>
      <c r="C363" s="128">
        <v>4170</v>
      </c>
      <c r="D363" s="38" t="s">
        <v>14</v>
      </c>
      <c r="E363" s="118">
        <v>107244</v>
      </c>
      <c r="F363" s="118">
        <v>63663.4</v>
      </c>
      <c r="G363" s="224">
        <f t="shared" si="16"/>
        <v>0.59363134534332929</v>
      </c>
    </row>
    <row r="364" spans="1:7" ht="12.75" customHeight="1">
      <c r="A364" s="195"/>
      <c r="B364" s="51"/>
      <c r="C364" s="128">
        <v>4210</v>
      </c>
      <c r="D364" s="38" t="s">
        <v>23</v>
      </c>
      <c r="E364" s="118">
        <v>17500</v>
      </c>
      <c r="F364" s="118">
        <v>13018.06</v>
      </c>
      <c r="G364" s="224">
        <f t="shared" si="16"/>
        <v>0.7438891428571428</v>
      </c>
    </row>
    <row r="365" spans="1:7" ht="12.75" customHeight="1">
      <c r="A365" s="195"/>
      <c r="B365" s="51"/>
      <c r="C365" s="128">
        <v>4260</v>
      </c>
      <c r="D365" s="25" t="s">
        <v>29</v>
      </c>
      <c r="E365" s="118">
        <v>181160</v>
      </c>
      <c r="F365" s="118">
        <v>58714.9</v>
      </c>
      <c r="G365" s="224">
        <f t="shared" si="16"/>
        <v>0.32410521086332522</v>
      </c>
    </row>
    <row r="366" spans="1:7" ht="12.75" customHeight="1">
      <c r="A366" s="195"/>
      <c r="B366" s="51"/>
      <c r="C366" s="37">
        <v>4270</v>
      </c>
      <c r="D366" s="38" t="s">
        <v>24</v>
      </c>
      <c r="E366" s="166">
        <v>30000</v>
      </c>
      <c r="F366" s="118">
        <v>3198</v>
      </c>
      <c r="G366" s="224">
        <f t="shared" si="16"/>
        <v>0.1066</v>
      </c>
    </row>
    <row r="367" spans="1:7" ht="12.75" customHeight="1">
      <c r="A367" s="195"/>
      <c r="B367" s="51"/>
      <c r="C367" s="165">
        <v>4300</v>
      </c>
      <c r="D367" s="92" t="s">
        <v>20</v>
      </c>
      <c r="E367" s="289">
        <v>35000</v>
      </c>
      <c r="F367" s="118">
        <v>13376.36</v>
      </c>
      <c r="G367" s="224">
        <f t="shared" si="16"/>
        <v>0.38218171428571429</v>
      </c>
    </row>
    <row r="368" spans="1:7" ht="12.75" customHeight="1">
      <c r="A368" s="195"/>
      <c r="B368" s="51"/>
      <c r="C368" s="149">
        <v>4360</v>
      </c>
      <c r="D368" s="148" t="s">
        <v>152</v>
      </c>
      <c r="E368" s="283">
        <v>840</v>
      </c>
      <c r="F368" s="166">
        <v>419.28</v>
      </c>
      <c r="G368" s="224">
        <f t="shared" si="16"/>
        <v>0.49914285714285711</v>
      </c>
    </row>
    <row r="369" spans="1:16" ht="12.75" customHeight="1">
      <c r="A369" s="195"/>
      <c r="B369" s="51">
        <v>92605</v>
      </c>
      <c r="C369" s="76"/>
      <c r="D369" s="35" t="s">
        <v>140</v>
      </c>
      <c r="E369" s="53">
        <f>SUM(E370:E375)</f>
        <v>51000</v>
      </c>
      <c r="F369" s="53">
        <f>SUM(F370:F375)</f>
        <v>20272</v>
      </c>
      <c r="G369" s="196">
        <f t="shared" si="16"/>
        <v>0.39749019607843139</v>
      </c>
    </row>
    <row r="370" spans="1:16" ht="25.5">
      <c r="A370" s="170"/>
      <c r="B370" s="41"/>
      <c r="C370" s="37">
        <v>2820</v>
      </c>
      <c r="D370" s="38" t="s">
        <v>97</v>
      </c>
      <c r="E370" s="39">
        <v>25000</v>
      </c>
      <c r="F370" s="39">
        <v>17000</v>
      </c>
      <c r="G370" s="175">
        <f t="shared" si="15"/>
        <v>0.68</v>
      </c>
    </row>
    <row r="371" spans="1:16">
      <c r="A371" s="170"/>
      <c r="B371" s="41"/>
      <c r="C371" s="37">
        <v>3040</v>
      </c>
      <c r="D371" s="46" t="s">
        <v>183</v>
      </c>
      <c r="E371" s="39">
        <v>4000</v>
      </c>
      <c r="F371" s="39">
        <v>0</v>
      </c>
      <c r="G371" s="175">
        <f t="shared" si="15"/>
        <v>0</v>
      </c>
    </row>
    <row r="372" spans="1:16" ht="12.75" customHeight="1">
      <c r="A372" s="170"/>
      <c r="B372" s="41"/>
      <c r="C372" s="37">
        <v>4110</v>
      </c>
      <c r="D372" s="38" t="s">
        <v>133</v>
      </c>
      <c r="E372" s="39">
        <v>1564.2</v>
      </c>
      <c r="F372" s="39">
        <v>173.8</v>
      </c>
      <c r="G372" s="175">
        <f t="shared" si="15"/>
        <v>0.11111111111111112</v>
      </c>
    </row>
    <row r="373" spans="1:16" ht="12.75" customHeight="1">
      <c r="A373" s="170"/>
      <c r="B373" s="44"/>
      <c r="C373" s="37">
        <v>4170</v>
      </c>
      <c r="D373" s="46" t="s">
        <v>14</v>
      </c>
      <c r="E373" s="39">
        <v>9157</v>
      </c>
      <c r="F373" s="39">
        <v>1885.24</v>
      </c>
      <c r="G373" s="175">
        <f t="shared" si="15"/>
        <v>0.20587965490881294</v>
      </c>
    </row>
    <row r="374" spans="1:16" ht="12.75" customHeight="1" thickBot="1">
      <c r="A374" s="170"/>
      <c r="B374" s="44"/>
      <c r="C374" s="37">
        <v>4210</v>
      </c>
      <c r="D374" s="38" t="s">
        <v>23</v>
      </c>
      <c r="E374" s="39">
        <v>9278.7999999999993</v>
      </c>
      <c r="F374" s="39">
        <v>1212.96</v>
      </c>
      <c r="G374" s="175">
        <f t="shared" si="15"/>
        <v>0.13072380049144286</v>
      </c>
    </row>
    <row r="375" spans="1:16" s="78" customFormat="1" ht="12.75" customHeight="1" thickTop="1" thickBot="1">
      <c r="A375" s="186"/>
      <c r="B375" s="44"/>
      <c r="C375" s="37">
        <v>4300</v>
      </c>
      <c r="D375" s="38" t="s">
        <v>20</v>
      </c>
      <c r="E375" s="39">
        <v>2000</v>
      </c>
      <c r="F375" s="39">
        <v>0</v>
      </c>
      <c r="G375" s="183">
        <f t="shared" si="15"/>
        <v>0</v>
      </c>
      <c r="H375" s="6"/>
      <c r="I375" s="6"/>
      <c r="J375" s="6"/>
      <c r="K375" s="6"/>
      <c r="L375" s="6"/>
      <c r="M375" s="6"/>
      <c r="N375" s="6"/>
      <c r="O375" s="6"/>
      <c r="P375" s="6"/>
    </row>
    <row r="376" spans="1:16" ht="12.75" customHeight="1" thickBot="1">
      <c r="A376" s="422" t="s">
        <v>186</v>
      </c>
      <c r="B376" s="423"/>
      <c r="C376" s="423"/>
      <c r="D376" s="424"/>
      <c r="E376" s="225">
        <f>E10+E19+E29+E47+E55+E92+E98+E101+E125+E128+E131+E225+E242+E289+E303+E349+E359</f>
        <v>21773696.079999998</v>
      </c>
      <c r="F376" s="225">
        <f>F10+F19+F29+F47+F55+F92+F98+F101+F125+F128+F131+F225+F242+F289+F303+F349+F359</f>
        <v>10523665.709999999</v>
      </c>
      <c r="G376" s="226">
        <f t="shared" si="15"/>
        <v>0.48332013413498515</v>
      </c>
    </row>
    <row r="377" spans="1:16" ht="16.5" thickBot="1">
      <c r="A377" s="419" t="s">
        <v>185</v>
      </c>
      <c r="B377" s="420"/>
      <c r="C377" s="420"/>
      <c r="D377" s="420"/>
      <c r="E377" s="420"/>
      <c r="F377" s="420"/>
      <c r="G377" s="421"/>
    </row>
    <row r="378" spans="1:16" ht="13.5" thickBot="1">
      <c r="A378" s="290" t="s">
        <v>16</v>
      </c>
      <c r="B378" s="291"/>
      <c r="C378" s="342"/>
      <c r="D378" s="362" t="s">
        <v>17</v>
      </c>
      <c r="E378" s="363">
        <f>E379+E381</f>
        <v>4158820</v>
      </c>
      <c r="F378" s="363">
        <f>F379+F381</f>
        <v>166552.38</v>
      </c>
      <c r="G378" s="353">
        <f t="shared" ref="G378" si="17">F378/E378</f>
        <v>4.0047989573965694E-2</v>
      </c>
    </row>
    <row r="379" spans="1:16" ht="12.75" customHeight="1">
      <c r="A379" s="398"/>
      <c r="B379" s="358">
        <v>60013</v>
      </c>
      <c r="C379" s="359"/>
      <c r="D379" s="360" t="s">
        <v>169</v>
      </c>
      <c r="E379" s="361">
        <f>E380</f>
        <v>60000</v>
      </c>
      <c r="F379" s="361">
        <f>F380</f>
        <v>615</v>
      </c>
      <c r="G379" s="399">
        <f>F379/E379</f>
        <v>1.025E-2</v>
      </c>
    </row>
    <row r="380" spans="1:16" ht="12.75" customHeight="1">
      <c r="A380" s="392"/>
      <c r="B380" s="144"/>
      <c r="C380" s="111">
        <v>6050</v>
      </c>
      <c r="D380" s="237" t="s">
        <v>32</v>
      </c>
      <c r="E380" s="126">
        <v>60000</v>
      </c>
      <c r="F380" s="126">
        <v>615</v>
      </c>
      <c r="G380" s="219">
        <f>F380/E380</f>
        <v>1.025E-2</v>
      </c>
    </row>
    <row r="381" spans="1:16">
      <c r="A381" s="400"/>
      <c r="B381" s="144" t="s">
        <v>21</v>
      </c>
      <c r="C381" s="140"/>
      <c r="D381" s="141" t="s">
        <v>22</v>
      </c>
      <c r="E381" s="125">
        <f>E382</f>
        <v>4098820</v>
      </c>
      <c r="F381" s="125">
        <f>F382</f>
        <v>165937.38</v>
      </c>
      <c r="G381" s="395">
        <f t="shared" ref="G381" si="18">F381/E381</f>
        <v>4.0484183252741036E-2</v>
      </c>
    </row>
    <row r="382" spans="1:16" ht="16.5" customHeight="1" thickBot="1">
      <c r="A382" s="401"/>
      <c r="B382" s="364"/>
      <c r="C382" s="365">
        <v>6050</v>
      </c>
      <c r="D382" s="366" t="s">
        <v>32</v>
      </c>
      <c r="E382" s="367">
        <v>4098820</v>
      </c>
      <c r="F382" s="367">
        <v>165937.38</v>
      </c>
      <c r="G382" s="390">
        <f>F382/E382</f>
        <v>4.0484183252741036E-2</v>
      </c>
    </row>
    <row r="383" spans="1:16" ht="13.5" thickBot="1">
      <c r="A383" s="290" t="s">
        <v>25</v>
      </c>
      <c r="B383" s="291"/>
      <c r="C383" s="342"/>
      <c r="D383" s="362" t="s">
        <v>26</v>
      </c>
      <c r="E383" s="363">
        <f>E384</f>
        <v>612321</v>
      </c>
      <c r="F383" s="363">
        <f>F384</f>
        <v>6421.87</v>
      </c>
      <c r="G383" s="353">
        <f t="shared" ref="G383:G387" si="19">F383/E383</f>
        <v>1.0487750705920586E-2</v>
      </c>
    </row>
    <row r="384" spans="1:16">
      <c r="A384" s="398"/>
      <c r="B384" s="358" t="s">
        <v>27</v>
      </c>
      <c r="C384" s="368"/>
      <c r="D384" s="369" t="s">
        <v>28</v>
      </c>
      <c r="E384" s="127">
        <f>E385</f>
        <v>612321</v>
      </c>
      <c r="F384" s="127">
        <f>F385</f>
        <v>6421.87</v>
      </c>
      <c r="G384" s="402">
        <f t="shared" si="19"/>
        <v>1.0487750705920586E-2</v>
      </c>
    </row>
    <row r="385" spans="1:7" ht="13.5" thickBot="1">
      <c r="A385" s="401"/>
      <c r="B385" s="364"/>
      <c r="C385" s="365">
        <v>6050</v>
      </c>
      <c r="D385" s="366" t="s">
        <v>32</v>
      </c>
      <c r="E385" s="367">
        <v>612321</v>
      </c>
      <c r="F385" s="367">
        <v>6421.87</v>
      </c>
      <c r="G385" s="390">
        <f t="shared" si="19"/>
        <v>1.0487750705920586E-2</v>
      </c>
    </row>
    <row r="386" spans="1:7" ht="13.5" thickBot="1">
      <c r="A386" s="290" t="s">
        <v>33</v>
      </c>
      <c r="B386" s="291"/>
      <c r="C386" s="342"/>
      <c r="D386" s="362" t="s">
        <v>34</v>
      </c>
      <c r="E386" s="363">
        <f>SUM(E387+E389)</f>
        <v>24000</v>
      </c>
      <c r="F386" s="363">
        <f>SUM(F387+F389)</f>
        <v>0</v>
      </c>
      <c r="G386" s="353">
        <f t="shared" si="19"/>
        <v>0</v>
      </c>
    </row>
    <row r="387" spans="1:7">
      <c r="A387" s="398"/>
      <c r="B387" s="358">
        <v>71004</v>
      </c>
      <c r="C387" s="368"/>
      <c r="D387" s="369" t="s">
        <v>35</v>
      </c>
      <c r="E387" s="127">
        <f>E388</f>
        <v>20000</v>
      </c>
      <c r="F387" s="127">
        <f>F388</f>
        <v>0</v>
      </c>
      <c r="G387" s="403">
        <f t="shared" si="19"/>
        <v>0</v>
      </c>
    </row>
    <row r="388" spans="1:7">
      <c r="A388" s="392"/>
      <c r="B388" s="144"/>
      <c r="C388" s="111">
        <v>6050</v>
      </c>
      <c r="D388" s="237" t="s">
        <v>32</v>
      </c>
      <c r="E388" s="126">
        <v>20000</v>
      </c>
      <c r="F388" s="126">
        <v>0</v>
      </c>
      <c r="G388" s="404">
        <v>0</v>
      </c>
    </row>
    <row r="389" spans="1:7">
      <c r="A389" s="392"/>
      <c r="B389" s="144" t="s">
        <v>36</v>
      </c>
      <c r="C389" s="140"/>
      <c r="D389" s="141" t="s">
        <v>37</v>
      </c>
      <c r="E389" s="125">
        <f>E390</f>
        <v>4000</v>
      </c>
      <c r="F389" s="125">
        <f>F390</f>
        <v>0</v>
      </c>
      <c r="G389" s="395">
        <f t="shared" ref="G389" si="20">F389/E389</f>
        <v>0</v>
      </c>
    </row>
    <row r="390" spans="1:7" ht="13.5" thickBot="1">
      <c r="A390" s="393"/>
      <c r="B390" s="266"/>
      <c r="C390" s="365">
        <v>6060</v>
      </c>
      <c r="D390" s="285" t="s">
        <v>149</v>
      </c>
      <c r="E390" s="367">
        <v>4000</v>
      </c>
      <c r="F390" s="367">
        <v>0</v>
      </c>
      <c r="G390" s="390">
        <f t="shared" ref="G390:G392" si="21">F390/E390</f>
        <v>0</v>
      </c>
    </row>
    <row r="391" spans="1:7" ht="13.5" thickBot="1">
      <c r="A391" s="290" t="s">
        <v>38</v>
      </c>
      <c r="B391" s="291"/>
      <c r="C391" s="342"/>
      <c r="D391" s="362" t="s">
        <v>39</v>
      </c>
      <c r="E391" s="363">
        <f>E392+E395</f>
        <v>139500</v>
      </c>
      <c r="F391" s="363">
        <f>F392+F395</f>
        <v>19500</v>
      </c>
      <c r="G391" s="353">
        <f t="shared" si="21"/>
        <v>0.13978494623655913</v>
      </c>
    </row>
    <row r="392" spans="1:7">
      <c r="A392" s="405"/>
      <c r="B392" s="358" t="s">
        <v>48</v>
      </c>
      <c r="C392" s="368"/>
      <c r="D392" s="369" t="s">
        <v>49</v>
      </c>
      <c r="E392" s="127">
        <f>SUM(E393:E394)</f>
        <v>30000</v>
      </c>
      <c r="F392" s="127">
        <f>SUM(F393:F394)</f>
        <v>0</v>
      </c>
      <c r="G392" s="402">
        <f t="shared" si="21"/>
        <v>0</v>
      </c>
    </row>
    <row r="393" spans="1:7">
      <c r="A393" s="387"/>
      <c r="B393" s="241"/>
      <c r="C393" s="111">
        <v>6050</v>
      </c>
      <c r="D393" s="237" t="s">
        <v>32</v>
      </c>
      <c r="E393" s="126">
        <v>10000</v>
      </c>
      <c r="F393" s="126">
        <v>0</v>
      </c>
      <c r="G393" s="219">
        <f>F393/E393</f>
        <v>0</v>
      </c>
    </row>
    <row r="394" spans="1:7">
      <c r="A394" s="387"/>
      <c r="B394" s="241"/>
      <c r="C394" s="111">
        <v>6060</v>
      </c>
      <c r="D394" s="148" t="s">
        <v>149</v>
      </c>
      <c r="E394" s="126">
        <v>20000</v>
      </c>
      <c r="F394" s="126">
        <v>0</v>
      </c>
      <c r="G394" s="219">
        <f>F394/E394</f>
        <v>0</v>
      </c>
    </row>
    <row r="395" spans="1:7">
      <c r="A395" s="387"/>
      <c r="B395" s="265">
        <v>75095</v>
      </c>
      <c r="C395" s="111"/>
      <c r="D395" s="133" t="s">
        <v>146</v>
      </c>
      <c r="E395" s="244">
        <f>SUM(E396:E398)</f>
        <v>109500</v>
      </c>
      <c r="F395" s="244">
        <f>SUM(F396:F398)</f>
        <v>19500</v>
      </c>
      <c r="G395" s="388">
        <f t="shared" ref="G395:G397" si="22">F395/E395</f>
        <v>0.17808219178082191</v>
      </c>
    </row>
    <row r="396" spans="1:7">
      <c r="A396" s="387"/>
      <c r="B396" s="241"/>
      <c r="C396" s="111">
        <v>6050</v>
      </c>
      <c r="D396" s="237" t="s">
        <v>32</v>
      </c>
      <c r="E396" s="143">
        <v>90000</v>
      </c>
      <c r="F396" s="143">
        <v>0</v>
      </c>
      <c r="G396" s="219">
        <f t="shared" si="22"/>
        <v>0</v>
      </c>
    </row>
    <row r="397" spans="1:7" ht="15.75">
      <c r="A397" s="406"/>
      <c r="B397" s="354"/>
      <c r="C397" s="111">
        <v>6057</v>
      </c>
      <c r="D397" s="237" t="s">
        <v>32</v>
      </c>
      <c r="E397" s="143">
        <v>16575</v>
      </c>
      <c r="F397" s="143">
        <v>16575</v>
      </c>
      <c r="G397" s="219">
        <f t="shared" si="22"/>
        <v>1</v>
      </c>
    </row>
    <row r="398" spans="1:7" ht="16.5" thickBot="1">
      <c r="A398" s="407"/>
      <c r="B398" s="370"/>
      <c r="C398" s="365">
        <v>6059</v>
      </c>
      <c r="D398" s="366" t="s">
        <v>32</v>
      </c>
      <c r="E398" s="287">
        <v>2925</v>
      </c>
      <c r="F398" s="367">
        <v>2925</v>
      </c>
      <c r="G398" s="390">
        <f>F398/E398</f>
        <v>1</v>
      </c>
    </row>
    <row r="399" spans="1:7" ht="13.5" thickBot="1">
      <c r="A399" s="290" t="s">
        <v>76</v>
      </c>
      <c r="B399" s="291"/>
      <c r="C399" s="342"/>
      <c r="D399" s="362" t="s">
        <v>77</v>
      </c>
      <c r="E399" s="363">
        <f>E400+E402+E404</f>
        <v>517800</v>
      </c>
      <c r="F399" s="363">
        <f>F400+F402+F404</f>
        <v>30800</v>
      </c>
      <c r="G399" s="353">
        <f t="shared" ref="G399:G407" si="23">F399/E399</f>
        <v>5.9482425646967943E-2</v>
      </c>
    </row>
    <row r="400" spans="1:7" ht="15.75">
      <c r="A400" s="408"/>
      <c r="B400" s="371">
        <v>80104</v>
      </c>
      <c r="C400" s="372"/>
      <c r="D400" s="373" t="s">
        <v>80</v>
      </c>
      <c r="E400" s="374">
        <f>E401</f>
        <v>170800</v>
      </c>
      <c r="F400" s="374">
        <f>F401</f>
        <v>30800</v>
      </c>
      <c r="G400" s="409">
        <f t="shared" si="23"/>
        <v>0.18032786885245902</v>
      </c>
    </row>
    <row r="401" spans="1:7" ht="15.75">
      <c r="A401" s="406"/>
      <c r="B401" s="354"/>
      <c r="C401" s="111">
        <v>6050</v>
      </c>
      <c r="D401" s="142" t="s">
        <v>32</v>
      </c>
      <c r="E401" s="164">
        <v>170800</v>
      </c>
      <c r="F401" s="164">
        <v>30800</v>
      </c>
      <c r="G401" s="410">
        <f t="shared" si="23"/>
        <v>0.18032786885245902</v>
      </c>
    </row>
    <row r="402" spans="1:7" ht="15.75">
      <c r="A402" s="406"/>
      <c r="B402" s="144" t="s">
        <v>88</v>
      </c>
      <c r="C402" s="140"/>
      <c r="D402" s="141" t="s">
        <v>89</v>
      </c>
      <c r="E402" s="125">
        <f>E403</f>
        <v>247000</v>
      </c>
      <c r="F402" s="125">
        <f>F403</f>
        <v>0</v>
      </c>
      <c r="G402" s="395">
        <f t="shared" si="23"/>
        <v>0</v>
      </c>
    </row>
    <row r="403" spans="1:7" ht="51">
      <c r="A403" s="406"/>
      <c r="B403" s="354"/>
      <c r="C403" s="111">
        <v>6660</v>
      </c>
      <c r="D403" s="142" t="s">
        <v>177</v>
      </c>
      <c r="E403" s="126">
        <v>247000</v>
      </c>
      <c r="F403" s="126">
        <v>0</v>
      </c>
      <c r="G403" s="219">
        <f t="shared" si="23"/>
        <v>0</v>
      </c>
    </row>
    <row r="404" spans="1:7" ht="15.75">
      <c r="A404" s="406"/>
      <c r="B404" s="144" t="s">
        <v>91</v>
      </c>
      <c r="C404" s="140"/>
      <c r="D404" s="141" t="s">
        <v>13</v>
      </c>
      <c r="E404" s="125">
        <f>E405</f>
        <v>100000</v>
      </c>
      <c r="F404" s="125">
        <f>F405</f>
        <v>0</v>
      </c>
      <c r="G404" s="395">
        <f t="shared" si="23"/>
        <v>0</v>
      </c>
    </row>
    <row r="405" spans="1:7" ht="16.5" thickBot="1">
      <c r="A405" s="407"/>
      <c r="B405" s="370"/>
      <c r="C405" s="365">
        <v>6050</v>
      </c>
      <c r="D405" s="92" t="s">
        <v>32</v>
      </c>
      <c r="E405" s="367">
        <v>100000</v>
      </c>
      <c r="F405" s="367">
        <v>0</v>
      </c>
      <c r="G405" s="390">
        <f t="shared" si="23"/>
        <v>0</v>
      </c>
    </row>
    <row r="406" spans="1:7" ht="13.5" thickBot="1">
      <c r="A406" s="290" t="s">
        <v>125</v>
      </c>
      <c r="B406" s="291"/>
      <c r="C406" s="342"/>
      <c r="D406" s="362" t="s">
        <v>126</v>
      </c>
      <c r="E406" s="363">
        <f>E407+E410+E413+E416+E418</f>
        <v>2248590.08</v>
      </c>
      <c r="F406" s="363">
        <f>F407+F410+F413+F416+F418</f>
        <v>245908.86</v>
      </c>
      <c r="G406" s="353">
        <f t="shared" si="23"/>
        <v>0.10936135589462352</v>
      </c>
    </row>
    <row r="407" spans="1:7" ht="15.75">
      <c r="A407" s="408"/>
      <c r="B407" s="371">
        <v>90001</v>
      </c>
      <c r="C407" s="359"/>
      <c r="D407" s="373" t="s">
        <v>127</v>
      </c>
      <c r="E407" s="374">
        <f>SUM(E408:E409)</f>
        <v>30000</v>
      </c>
      <c r="F407" s="374">
        <f>SUM(F408:F409)</f>
        <v>0</v>
      </c>
      <c r="G407" s="409">
        <f t="shared" si="23"/>
        <v>0</v>
      </c>
    </row>
    <row r="408" spans="1:7" ht="15.75">
      <c r="A408" s="406"/>
      <c r="B408" s="354"/>
      <c r="C408" s="111">
        <v>6050</v>
      </c>
      <c r="D408" s="142" t="s">
        <v>32</v>
      </c>
      <c r="E408" s="164">
        <v>20000</v>
      </c>
      <c r="F408" s="164">
        <v>0</v>
      </c>
      <c r="G408" s="219">
        <f>F408/E408</f>
        <v>0</v>
      </c>
    </row>
    <row r="409" spans="1:7" ht="38.25">
      <c r="A409" s="406"/>
      <c r="B409" s="354"/>
      <c r="C409" s="111">
        <v>6230</v>
      </c>
      <c r="D409" s="142" t="s">
        <v>180</v>
      </c>
      <c r="E409" s="355">
        <v>10000</v>
      </c>
      <c r="F409" s="355">
        <v>0</v>
      </c>
      <c r="G409" s="219">
        <f t="shared" ref="G409:G417" si="24">F409/E409</f>
        <v>0</v>
      </c>
    </row>
    <row r="410" spans="1:7" ht="15.75">
      <c r="A410" s="406"/>
      <c r="B410" s="144" t="s">
        <v>130</v>
      </c>
      <c r="C410" s="111"/>
      <c r="D410" s="141" t="s">
        <v>131</v>
      </c>
      <c r="E410" s="125">
        <f>SUM(E411:E412)</f>
        <v>293416</v>
      </c>
      <c r="F410" s="125">
        <f>SUM(F411:F412)</f>
        <v>21828</v>
      </c>
      <c r="G410" s="395">
        <f t="shared" si="24"/>
        <v>7.43926711563105E-2</v>
      </c>
    </row>
    <row r="411" spans="1:7" ht="15.75">
      <c r="A411" s="406"/>
      <c r="B411" s="354"/>
      <c r="C411" s="111">
        <v>6050</v>
      </c>
      <c r="D411" s="142" t="s">
        <v>137</v>
      </c>
      <c r="E411" s="126">
        <v>289417</v>
      </c>
      <c r="F411" s="126">
        <v>17829</v>
      </c>
      <c r="G411" s="219">
        <f t="shared" si="24"/>
        <v>6.1603153926687096E-2</v>
      </c>
    </row>
    <row r="412" spans="1:7" ht="15.75">
      <c r="A412" s="406"/>
      <c r="B412" s="354"/>
      <c r="C412" s="111">
        <v>6060</v>
      </c>
      <c r="D412" s="148" t="s">
        <v>149</v>
      </c>
      <c r="E412" s="126">
        <v>3999</v>
      </c>
      <c r="F412" s="126">
        <v>3999</v>
      </c>
      <c r="G412" s="219">
        <f t="shared" si="24"/>
        <v>1</v>
      </c>
    </row>
    <row r="413" spans="1:7" ht="15.75">
      <c r="A413" s="406"/>
      <c r="B413" s="242">
        <v>90005</v>
      </c>
      <c r="C413" s="111"/>
      <c r="D413" s="133" t="s">
        <v>157</v>
      </c>
      <c r="E413" s="244">
        <f>SUM(E414:E415)</f>
        <v>1828674.08</v>
      </c>
      <c r="F413" s="244">
        <f>SUM(F414:F415)</f>
        <v>224062</v>
      </c>
      <c r="G413" s="388">
        <f t="shared" si="24"/>
        <v>0.12252702788897188</v>
      </c>
    </row>
    <row r="414" spans="1:7" ht="15.75">
      <c r="A414" s="406"/>
      <c r="B414" s="354"/>
      <c r="C414" s="111">
        <v>6050</v>
      </c>
      <c r="D414" s="142" t="s">
        <v>137</v>
      </c>
      <c r="E414" s="126">
        <v>300000</v>
      </c>
      <c r="F414" s="126">
        <v>18400</v>
      </c>
      <c r="G414" s="219">
        <f t="shared" si="24"/>
        <v>6.133333333333333E-2</v>
      </c>
    </row>
    <row r="415" spans="1:7" ht="38.25">
      <c r="A415" s="406"/>
      <c r="B415" s="354"/>
      <c r="C415" s="111">
        <v>6230</v>
      </c>
      <c r="D415" s="356" t="s">
        <v>158</v>
      </c>
      <c r="E415" s="126">
        <v>1528674.08</v>
      </c>
      <c r="F415" s="126">
        <v>205662</v>
      </c>
      <c r="G415" s="219">
        <f t="shared" si="24"/>
        <v>0.13453619884756599</v>
      </c>
    </row>
    <row r="416" spans="1:7" ht="15.75">
      <c r="A416" s="406"/>
      <c r="B416" s="157">
        <v>90015</v>
      </c>
      <c r="C416" s="111"/>
      <c r="D416" s="141" t="s">
        <v>132</v>
      </c>
      <c r="E416" s="125">
        <f>E417</f>
        <v>6500</v>
      </c>
      <c r="F416" s="125">
        <f>F417</f>
        <v>0</v>
      </c>
      <c r="G416" s="395">
        <f t="shared" si="24"/>
        <v>0</v>
      </c>
    </row>
    <row r="417" spans="1:7" ht="15.75">
      <c r="A417" s="406"/>
      <c r="B417" s="354"/>
      <c r="C417" s="111">
        <v>6050</v>
      </c>
      <c r="D417" s="142" t="s">
        <v>137</v>
      </c>
      <c r="E417" s="126">
        <v>6500</v>
      </c>
      <c r="F417" s="126">
        <v>0</v>
      </c>
      <c r="G417" s="219">
        <f t="shared" si="24"/>
        <v>0</v>
      </c>
    </row>
    <row r="418" spans="1:7" ht="15.75">
      <c r="A418" s="406"/>
      <c r="B418" s="157">
        <v>90095</v>
      </c>
      <c r="C418" s="357"/>
      <c r="D418" s="141" t="s">
        <v>13</v>
      </c>
      <c r="E418" s="125">
        <f>SUM(E419:E420)</f>
        <v>90000</v>
      </c>
      <c r="F418" s="125">
        <f>SUM(F419:F420)</f>
        <v>18.86</v>
      </c>
      <c r="G418" s="395">
        <f>F418/E418</f>
        <v>2.0955555555555555E-4</v>
      </c>
    </row>
    <row r="419" spans="1:7" ht="15.75">
      <c r="A419" s="406"/>
      <c r="B419" s="354"/>
      <c r="C419" s="111">
        <v>6050</v>
      </c>
      <c r="D419" s="142" t="s">
        <v>137</v>
      </c>
      <c r="E419" s="126">
        <v>10000</v>
      </c>
      <c r="F419" s="126">
        <v>18.86</v>
      </c>
      <c r="G419" s="219">
        <f t="shared" ref="G419:G428" si="25">F419/E419</f>
        <v>1.8859999999999999E-3</v>
      </c>
    </row>
    <row r="420" spans="1:7" ht="16.5" thickBot="1">
      <c r="A420" s="407"/>
      <c r="B420" s="370"/>
      <c r="C420" s="365">
        <v>6060</v>
      </c>
      <c r="D420" s="285" t="s">
        <v>149</v>
      </c>
      <c r="E420" s="367">
        <v>80000</v>
      </c>
      <c r="F420" s="367">
        <v>0</v>
      </c>
      <c r="G420" s="390">
        <f t="shared" si="25"/>
        <v>0</v>
      </c>
    </row>
    <row r="421" spans="1:7" ht="13.5" thickBot="1">
      <c r="A421" s="290">
        <v>921</v>
      </c>
      <c r="B421" s="341"/>
      <c r="C421" s="342"/>
      <c r="D421" s="362" t="s">
        <v>134</v>
      </c>
      <c r="E421" s="363">
        <f>E422+E424</f>
        <v>116200</v>
      </c>
      <c r="F421" s="363">
        <f>F422+F424</f>
        <v>0</v>
      </c>
      <c r="G421" s="353">
        <f t="shared" si="25"/>
        <v>0</v>
      </c>
    </row>
    <row r="422" spans="1:7" ht="15.75">
      <c r="A422" s="408"/>
      <c r="B422" s="371">
        <v>92116</v>
      </c>
      <c r="C422" s="368"/>
      <c r="D422" s="369" t="s">
        <v>138</v>
      </c>
      <c r="E422" s="127">
        <f>E423</f>
        <v>40000</v>
      </c>
      <c r="F422" s="127">
        <f>F423</f>
        <v>0</v>
      </c>
      <c r="G422" s="402">
        <f t="shared" si="25"/>
        <v>0</v>
      </c>
    </row>
    <row r="423" spans="1:7" ht="15.75">
      <c r="A423" s="406"/>
      <c r="B423" s="354"/>
      <c r="C423" s="111">
        <v>6050</v>
      </c>
      <c r="D423" s="142" t="s">
        <v>137</v>
      </c>
      <c r="E423" s="143">
        <v>40000</v>
      </c>
      <c r="F423" s="143">
        <v>0</v>
      </c>
      <c r="G423" s="391">
        <f t="shared" si="25"/>
        <v>0</v>
      </c>
    </row>
    <row r="424" spans="1:7" ht="15.75">
      <c r="A424" s="406"/>
      <c r="B424" s="157">
        <v>92120</v>
      </c>
      <c r="C424" s="111"/>
      <c r="D424" s="288" t="s">
        <v>181</v>
      </c>
      <c r="E424" s="244">
        <f>E425</f>
        <v>76200</v>
      </c>
      <c r="F424" s="244">
        <f>F425</f>
        <v>0</v>
      </c>
      <c r="G424" s="388">
        <f t="shared" si="25"/>
        <v>0</v>
      </c>
    </row>
    <row r="425" spans="1:7" ht="26.25" thickBot="1">
      <c r="A425" s="407"/>
      <c r="B425" s="370"/>
      <c r="C425" s="365">
        <v>6580</v>
      </c>
      <c r="D425" s="92" t="s">
        <v>182</v>
      </c>
      <c r="E425" s="287">
        <v>76200</v>
      </c>
      <c r="F425" s="287">
        <v>0</v>
      </c>
      <c r="G425" s="397">
        <f t="shared" si="25"/>
        <v>0</v>
      </c>
    </row>
    <row r="426" spans="1:7" ht="13.5" thickBot="1">
      <c r="A426" s="290">
        <v>926</v>
      </c>
      <c r="B426" s="341"/>
      <c r="C426" s="342"/>
      <c r="D426" s="362" t="s">
        <v>139</v>
      </c>
      <c r="E426" s="363">
        <f>E427</f>
        <v>905000</v>
      </c>
      <c r="F426" s="363">
        <f>F427</f>
        <v>321464.62</v>
      </c>
      <c r="G426" s="353">
        <f t="shared" si="25"/>
        <v>0.35520952486187846</v>
      </c>
    </row>
    <row r="427" spans="1:7" ht="15.75">
      <c r="A427" s="408"/>
      <c r="B427" s="371">
        <v>92601</v>
      </c>
      <c r="C427" s="375"/>
      <c r="D427" s="376" t="s">
        <v>160</v>
      </c>
      <c r="E427" s="374">
        <f>E428</f>
        <v>905000</v>
      </c>
      <c r="F427" s="374">
        <f>F428</f>
        <v>321464.62</v>
      </c>
      <c r="G427" s="409">
        <f t="shared" si="25"/>
        <v>0.35520952486187846</v>
      </c>
    </row>
    <row r="428" spans="1:7" ht="16.5" thickBot="1">
      <c r="A428" s="407"/>
      <c r="B428" s="370"/>
      <c r="C428" s="377">
        <v>6050</v>
      </c>
      <c r="D428" s="92" t="s">
        <v>137</v>
      </c>
      <c r="E428" s="378">
        <v>905000</v>
      </c>
      <c r="F428" s="378">
        <v>321464.62</v>
      </c>
      <c r="G428" s="411">
        <f t="shared" si="25"/>
        <v>0.35520952486187846</v>
      </c>
    </row>
    <row r="429" spans="1:7" ht="16.5" thickBot="1">
      <c r="A429" s="425" t="s">
        <v>187</v>
      </c>
      <c r="B429" s="426"/>
      <c r="C429" s="426"/>
      <c r="D429" s="426"/>
      <c r="E429" s="379">
        <f>E378+E383+E386+E391+E399+E406+E421+E426</f>
        <v>8722231.0800000001</v>
      </c>
      <c r="F429" s="379">
        <f>F378+F383+F386+F391+F399+F406+F421+F426</f>
        <v>790647.73</v>
      </c>
      <c r="G429" s="380">
        <f>F429/E429</f>
        <v>9.0647418389653581E-2</v>
      </c>
    </row>
    <row r="430" spans="1:7" ht="16.5" thickBot="1">
      <c r="A430" s="414" t="s">
        <v>188</v>
      </c>
      <c r="B430" s="415"/>
      <c r="C430" s="415"/>
      <c r="D430" s="415"/>
      <c r="E430" s="412">
        <f>E429+E376</f>
        <v>30495927.159999996</v>
      </c>
      <c r="F430" s="412">
        <f>F429+F376</f>
        <v>11314313.439999999</v>
      </c>
      <c r="G430" s="413">
        <f>F430/E430</f>
        <v>0.37101063957289437</v>
      </c>
    </row>
    <row r="431" spans="1:7" ht="15.75">
      <c r="A431" s="9"/>
      <c r="B431" s="10"/>
      <c r="C431" s="11"/>
      <c r="D431" s="12"/>
      <c r="E431" s="14"/>
      <c r="F431" s="14"/>
      <c r="G431" s="47"/>
    </row>
    <row r="432" spans="1:7" ht="15.75">
      <c r="A432" s="9"/>
      <c r="B432" s="10"/>
      <c r="C432" s="11"/>
      <c r="D432" s="12"/>
      <c r="E432" s="14"/>
      <c r="F432" s="14"/>
      <c r="G432" s="47"/>
    </row>
    <row r="433" spans="1:7" ht="15.75">
      <c r="A433" s="9"/>
      <c r="B433" s="10"/>
      <c r="C433" s="11"/>
      <c r="D433" s="12"/>
      <c r="E433" s="14"/>
      <c r="F433" s="14"/>
      <c r="G433" s="47"/>
    </row>
    <row r="434" spans="1:7" ht="15.75">
      <c r="A434" s="9"/>
      <c r="B434" s="10"/>
      <c r="C434" s="11"/>
      <c r="D434" s="12"/>
      <c r="E434" s="14"/>
      <c r="F434" s="14"/>
      <c r="G434" s="47"/>
    </row>
    <row r="435" spans="1:7" ht="15.75">
      <c r="A435" s="9"/>
      <c r="B435" s="10"/>
      <c r="C435" s="11"/>
      <c r="D435" s="12"/>
      <c r="E435" s="14"/>
      <c r="F435" s="14"/>
      <c r="G435" s="47"/>
    </row>
    <row r="436" spans="1:7" ht="15.75">
      <c r="A436" s="9"/>
      <c r="B436" s="10"/>
      <c r="C436" s="11"/>
      <c r="D436" s="12"/>
      <c r="E436" s="14"/>
      <c r="F436" s="14"/>
      <c r="G436" s="47"/>
    </row>
    <row r="437" spans="1:7" ht="15.75">
      <c r="A437" s="9"/>
      <c r="B437" s="10"/>
      <c r="C437" s="11"/>
      <c r="D437" s="12"/>
      <c r="E437" s="14"/>
      <c r="F437" s="14"/>
      <c r="G437" s="47"/>
    </row>
    <row r="438" spans="1:7" ht="15.75">
      <c r="A438" s="9"/>
      <c r="B438" s="10"/>
      <c r="C438" s="11"/>
      <c r="D438" s="12"/>
      <c r="E438" s="14"/>
      <c r="F438" s="14"/>
      <c r="G438" s="47"/>
    </row>
    <row r="439" spans="1:7" ht="15.75">
      <c r="A439" s="9"/>
      <c r="B439" s="10"/>
      <c r="C439" s="11"/>
      <c r="D439" s="12"/>
      <c r="E439" s="14"/>
      <c r="F439" s="14"/>
      <c r="G439" s="47"/>
    </row>
    <row r="440" spans="1:7" ht="15.75">
      <c r="A440" s="9"/>
      <c r="B440" s="10"/>
      <c r="C440" s="11"/>
      <c r="D440" s="12"/>
      <c r="E440" s="14"/>
      <c r="F440" s="14"/>
      <c r="G440" s="47"/>
    </row>
    <row r="441" spans="1:7" ht="15.75">
      <c r="A441" s="9"/>
      <c r="B441" s="10"/>
      <c r="C441" s="11"/>
      <c r="D441" s="12"/>
      <c r="E441" s="14"/>
      <c r="F441" s="14"/>
      <c r="G441" s="47"/>
    </row>
    <row r="442" spans="1:7" ht="15.75">
      <c r="A442" s="9"/>
      <c r="B442" s="10"/>
      <c r="C442" s="11"/>
      <c r="D442" s="12"/>
      <c r="E442" s="14"/>
      <c r="F442" s="14"/>
      <c r="G442" s="47"/>
    </row>
    <row r="443" spans="1:7" ht="15.75">
      <c r="A443" s="9"/>
      <c r="B443" s="10"/>
      <c r="C443" s="11"/>
      <c r="D443" s="12"/>
      <c r="E443" s="14"/>
      <c r="F443" s="14"/>
      <c r="G443" s="47"/>
    </row>
    <row r="444" spans="1:7" ht="15.75">
      <c r="A444" s="9"/>
      <c r="B444" s="10"/>
      <c r="C444" s="11"/>
      <c r="D444" s="12"/>
      <c r="E444" s="14"/>
      <c r="F444" s="14"/>
      <c r="G444" s="47"/>
    </row>
    <row r="445" spans="1:7" ht="15.75">
      <c r="A445" s="9"/>
      <c r="B445" s="10"/>
      <c r="C445" s="11"/>
      <c r="D445" s="12"/>
      <c r="E445" s="14"/>
      <c r="F445" s="14"/>
      <c r="G445" s="47"/>
    </row>
    <row r="446" spans="1:7" ht="15.75">
      <c r="A446" s="9"/>
      <c r="B446" s="10"/>
      <c r="C446" s="11"/>
      <c r="D446" s="12"/>
      <c r="E446" s="14"/>
      <c r="F446" s="14"/>
      <c r="G446" s="47"/>
    </row>
    <row r="447" spans="1:7" ht="15.75">
      <c r="A447" s="9"/>
      <c r="B447" s="10"/>
      <c r="C447" s="11"/>
      <c r="D447" s="12"/>
      <c r="E447" s="14"/>
      <c r="F447" s="14"/>
      <c r="G447" s="47"/>
    </row>
    <row r="448" spans="1:7" ht="15.75">
      <c r="A448" s="9"/>
      <c r="B448" s="10"/>
      <c r="C448" s="11"/>
      <c r="D448" s="12"/>
      <c r="E448" s="14"/>
      <c r="F448" s="14"/>
      <c r="G448" s="47"/>
    </row>
    <row r="449" spans="1:7" ht="15.75">
      <c r="A449" s="9"/>
      <c r="B449" s="10"/>
      <c r="C449" s="11"/>
      <c r="D449" s="12"/>
      <c r="E449" s="14"/>
      <c r="F449" s="14"/>
      <c r="G449" s="47"/>
    </row>
    <row r="450" spans="1:7" ht="15.75">
      <c r="A450" s="9"/>
      <c r="B450" s="10"/>
      <c r="C450" s="11"/>
      <c r="D450" s="12"/>
      <c r="E450" s="14"/>
      <c r="F450" s="14"/>
      <c r="G450" s="47"/>
    </row>
    <row r="451" spans="1:7" ht="15.75">
      <c r="A451" s="9"/>
      <c r="B451" s="10"/>
      <c r="C451" s="11"/>
      <c r="D451" s="12"/>
      <c r="E451" s="14"/>
      <c r="F451" s="14"/>
      <c r="G451" s="47"/>
    </row>
    <row r="452" spans="1:7" ht="15.75">
      <c r="A452" s="9"/>
      <c r="B452" s="10"/>
      <c r="C452" s="11"/>
      <c r="D452" s="12"/>
      <c r="E452" s="14"/>
      <c r="F452" s="14"/>
      <c r="G452" s="47"/>
    </row>
    <row r="453" spans="1:7" ht="15.75">
      <c r="A453" s="9"/>
      <c r="B453" s="10"/>
      <c r="C453" s="11"/>
      <c r="D453" s="12"/>
      <c r="E453" s="14"/>
      <c r="F453" s="14"/>
      <c r="G453" s="47"/>
    </row>
    <row r="454" spans="1:7" ht="15.75">
      <c r="A454" s="9"/>
      <c r="B454" s="10"/>
      <c r="C454" s="11"/>
      <c r="D454" s="12"/>
      <c r="E454" s="14"/>
      <c r="F454" s="14"/>
      <c r="G454" s="47"/>
    </row>
    <row r="455" spans="1:7" ht="15.75">
      <c r="A455" s="9"/>
      <c r="B455" s="10"/>
      <c r="C455" s="11"/>
      <c r="D455" s="12"/>
      <c r="E455" s="14"/>
      <c r="F455" s="14"/>
      <c r="G455" s="47"/>
    </row>
    <row r="456" spans="1:7" ht="15.75">
      <c r="A456" s="9"/>
      <c r="B456" s="10"/>
      <c r="C456" s="11"/>
      <c r="D456" s="12"/>
      <c r="E456" s="14"/>
      <c r="F456" s="14"/>
      <c r="G456" s="47"/>
    </row>
    <row r="457" spans="1:7" ht="15.75">
      <c r="A457" s="9"/>
      <c r="B457" s="10"/>
      <c r="C457" s="11"/>
      <c r="D457" s="12"/>
      <c r="E457" s="14"/>
      <c r="F457" s="14"/>
      <c r="G457" s="47"/>
    </row>
    <row r="458" spans="1:7" ht="15.75">
      <c r="A458" s="9"/>
      <c r="B458" s="10"/>
      <c r="C458" s="11"/>
      <c r="D458" s="12"/>
      <c r="E458" s="14"/>
      <c r="F458" s="14"/>
      <c r="G458" s="47"/>
    </row>
    <row r="459" spans="1:7" ht="15.75">
      <c r="A459" s="9"/>
      <c r="B459" s="10"/>
      <c r="C459" s="11"/>
      <c r="D459" s="12"/>
      <c r="E459" s="14"/>
      <c r="F459" s="14"/>
      <c r="G459" s="47"/>
    </row>
    <row r="460" spans="1:7" ht="15.75">
      <c r="A460" s="9"/>
      <c r="B460" s="10"/>
      <c r="C460" s="11"/>
      <c r="D460" s="12"/>
      <c r="E460" s="14"/>
      <c r="F460" s="14"/>
      <c r="G460" s="47"/>
    </row>
    <row r="461" spans="1:7" ht="15.75">
      <c r="A461" s="9"/>
      <c r="B461" s="10"/>
      <c r="C461" s="11"/>
      <c r="D461" s="12"/>
      <c r="E461" s="14"/>
      <c r="F461" s="14"/>
      <c r="G461" s="47"/>
    </row>
    <row r="462" spans="1:7" ht="15.75">
      <c r="A462" s="9"/>
      <c r="B462" s="10"/>
      <c r="C462" s="11"/>
      <c r="D462" s="12"/>
      <c r="E462" s="14"/>
      <c r="F462" s="14"/>
      <c r="G462" s="47"/>
    </row>
    <row r="463" spans="1:7" ht="15.75">
      <c r="A463" s="9"/>
      <c r="B463" s="10"/>
      <c r="C463" s="11"/>
      <c r="D463" s="12"/>
      <c r="E463" s="14"/>
      <c r="F463" s="14"/>
      <c r="G463" s="47"/>
    </row>
    <row r="464" spans="1:7" ht="15.75">
      <c r="A464" s="9"/>
      <c r="B464" s="10"/>
      <c r="C464" s="11"/>
      <c r="D464" s="12"/>
      <c r="E464" s="14"/>
      <c r="F464" s="14"/>
      <c r="G464" s="47"/>
    </row>
    <row r="465" spans="1:7" ht="15.75">
      <c r="A465" s="9"/>
      <c r="B465" s="10"/>
      <c r="C465" s="11"/>
      <c r="D465" s="12"/>
      <c r="E465" s="14"/>
      <c r="F465" s="14"/>
      <c r="G465" s="47"/>
    </row>
    <row r="466" spans="1:7" ht="15.75">
      <c r="A466" s="9"/>
      <c r="B466" s="10"/>
      <c r="C466" s="11"/>
      <c r="D466" s="12"/>
      <c r="E466" s="14"/>
      <c r="F466" s="14"/>
      <c r="G466" s="47"/>
    </row>
    <row r="467" spans="1:7" ht="15.75">
      <c r="A467" s="9"/>
      <c r="B467" s="10"/>
      <c r="C467" s="11"/>
      <c r="D467" s="12"/>
      <c r="E467" s="14"/>
      <c r="F467" s="14"/>
      <c r="G467" s="47"/>
    </row>
    <row r="468" spans="1:7" ht="15.75">
      <c r="A468" s="9"/>
      <c r="B468" s="10"/>
      <c r="C468" s="11"/>
      <c r="D468" s="12"/>
      <c r="E468" s="14"/>
      <c r="F468" s="14"/>
      <c r="G468" s="47"/>
    </row>
    <row r="469" spans="1:7" ht="15.75">
      <c r="A469" s="9"/>
      <c r="B469" s="10"/>
      <c r="C469" s="11"/>
      <c r="D469" s="12"/>
      <c r="E469" s="14"/>
      <c r="F469" s="14"/>
      <c r="G469" s="47"/>
    </row>
    <row r="470" spans="1:7" ht="15.75">
      <c r="A470" s="9"/>
      <c r="B470" s="10"/>
      <c r="C470" s="11"/>
      <c r="D470" s="12"/>
      <c r="E470" s="14"/>
      <c r="F470" s="14"/>
      <c r="G470" s="47"/>
    </row>
    <row r="471" spans="1:7" ht="15.75">
      <c r="A471" s="9"/>
      <c r="B471" s="10"/>
      <c r="C471" s="11"/>
      <c r="D471" s="12"/>
      <c r="E471" s="14"/>
      <c r="F471" s="14"/>
      <c r="G471" s="47"/>
    </row>
    <row r="472" spans="1:7" ht="15.75">
      <c r="A472" s="9"/>
      <c r="B472" s="10"/>
      <c r="C472" s="11"/>
      <c r="D472" s="12"/>
      <c r="E472" s="14"/>
      <c r="F472" s="14"/>
      <c r="G472" s="47"/>
    </row>
    <row r="473" spans="1:7" ht="15.75">
      <c r="A473" s="9"/>
      <c r="B473" s="10"/>
      <c r="C473" s="11"/>
      <c r="D473" s="12"/>
      <c r="E473" s="14"/>
      <c r="F473" s="14"/>
      <c r="G473" s="47"/>
    </row>
    <row r="474" spans="1:7" ht="15.75">
      <c r="A474" s="9"/>
      <c r="B474" s="10"/>
      <c r="C474" s="11"/>
      <c r="D474" s="12"/>
      <c r="E474" s="14"/>
      <c r="F474" s="14"/>
      <c r="G474" s="47"/>
    </row>
    <row r="475" spans="1:7" ht="15.75">
      <c r="A475" s="9"/>
      <c r="B475" s="10"/>
      <c r="C475" s="11"/>
      <c r="D475" s="12"/>
      <c r="E475" s="14"/>
      <c r="F475" s="14"/>
      <c r="G475" s="47"/>
    </row>
    <row r="476" spans="1:7" ht="15.75">
      <c r="A476" s="9"/>
      <c r="B476" s="10"/>
      <c r="C476" s="11"/>
      <c r="D476" s="12"/>
      <c r="E476" s="14"/>
      <c r="F476" s="14"/>
      <c r="G476" s="47"/>
    </row>
    <row r="477" spans="1:7" ht="15.75">
      <c r="A477" s="9"/>
      <c r="B477" s="10"/>
      <c r="C477" s="11"/>
      <c r="D477" s="12"/>
      <c r="E477" s="14"/>
      <c r="F477" s="14"/>
      <c r="G477" s="47"/>
    </row>
    <row r="478" spans="1:7" ht="15.75">
      <c r="A478" s="9"/>
      <c r="B478" s="10"/>
      <c r="C478" s="11"/>
      <c r="D478" s="12"/>
      <c r="E478" s="14"/>
      <c r="F478" s="14"/>
      <c r="G478" s="47"/>
    </row>
    <row r="479" spans="1:7" ht="15.75">
      <c r="A479" s="9"/>
      <c r="B479" s="10"/>
      <c r="C479" s="11"/>
      <c r="D479" s="12"/>
      <c r="E479" s="14"/>
      <c r="F479" s="14"/>
      <c r="G479" s="47"/>
    </row>
    <row r="480" spans="1:7" ht="15.75">
      <c r="A480" s="9"/>
      <c r="B480" s="10"/>
      <c r="C480" s="11"/>
      <c r="D480" s="12"/>
      <c r="E480" s="14"/>
      <c r="F480" s="14"/>
      <c r="G480" s="47"/>
    </row>
    <row r="481" spans="3:3" ht="15.75">
      <c r="C481" s="11"/>
    </row>
    <row r="482" spans="3:3" ht="15.75">
      <c r="C482" s="11"/>
    </row>
    <row r="483" spans="3:3" ht="15.75">
      <c r="C483" s="11"/>
    </row>
    <row r="484" spans="3:3" ht="15.75">
      <c r="C484" s="11"/>
    </row>
    <row r="485" spans="3:3" ht="15.75">
      <c r="C485" s="11"/>
    </row>
    <row r="486" spans="3:3" ht="15.75">
      <c r="C486" s="11"/>
    </row>
    <row r="487" spans="3:3" ht="15.75">
      <c r="C487" s="11"/>
    </row>
    <row r="488" spans="3:3" ht="15.75">
      <c r="C488" s="11"/>
    </row>
  </sheetData>
  <mergeCells count="10">
    <mergeCell ref="A430:D430"/>
    <mergeCell ref="F1:G1"/>
    <mergeCell ref="F2:G2"/>
    <mergeCell ref="F3:G3"/>
    <mergeCell ref="F4:G4"/>
    <mergeCell ref="A5:G6"/>
    <mergeCell ref="A9:G9"/>
    <mergeCell ref="A377:G377"/>
    <mergeCell ref="A376:D376"/>
    <mergeCell ref="A429:D429"/>
  </mergeCells>
  <phoneticPr fontId="27" type="noConversion"/>
  <pageMargins left="0.35433070866141736" right="0.23622047244094491" top="0.27559055118110237" bottom="0.47244094488188981" header="0.51181102362204722" footer="0.51181102362204722"/>
  <pageSetup paperSize="9" scale="85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zał_3_wydatki 2004</vt:lpstr>
      <vt:lpstr>__xlnm.Print_Area_1</vt:lpstr>
      <vt:lpstr>'zał_3_wydatki 2004'!Obszar_wydruku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Skarbnik</cp:lastModifiedBy>
  <cp:lastPrinted>2016-07-28T11:18:43Z</cp:lastPrinted>
  <dcterms:created xsi:type="dcterms:W3CDTF">2013-07-29T10:49:26Z</dcterms:created>
  <dcterms:modified xsi:type="dcterms:W3CDTF">2016-08-09T12:22:47Z</dcterms:modified>
</cp:coreProperties>
</file>