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75" windowHeight="9060" tabRatio="601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2004'!$A$1:$G$194</definedName>
  </definedNames>
  <calcPr calcId="125725"/>
</workbook>
</file>

<file path=xl/calcChain.xml><?xml version="1.0" encoding="utf-8"?>
<calcChain xmlns="http://schemas.openxmlformats.org/spreadsheetml/2006/main">
  <c r="G168" i="1"/>
  <c r="G158"/>
  <c r="G157"/>
  <c r="G194"/>
  <c r="F194"/>
  <c r="E194"/>
  <c r="G38"/>
  <c r="G21"/>
  <c r="G22"/>
  <c r="G23"/>
  <c r="G24"/>
  <c r="G25"/>
  <c r="G26"/>
  <c r="G27"/>
  <c r="G28"/>
  <c r="G29"/>
  <c r="G11"/>
  <c r="G12"/>
  <c r="G13"/>
  <c r="G14"/>
  <c r="G18"/>
  <c r="G19"/>
  <c r="G20"/>
  <c r="F103"/>
  <c r="E103"/>
  <c r="E97"/>
  <c r="E87"/>
  <c r="F78"/>
  <c r="E78"/>
  <c r="F68"/>
  <c r="E68"/>
  <c r="E60"/>
  <c r="E188"/>
  <c r="E183"/>
  <c r="F179"/>
  <c r="E179"/>
  <c r="F173"/>
  <c r="E173"/>
  <c r="F191"/>
  <c r="E191"/>
  <c r="F190"/>
  <c r="E190"/>
  <c r="F161"/>
  <c r="E161"/>
  <c r="F166"/>
  <c r="E166"/>
  <c r="G165"/>
  <c r="G164"/>
  <c r="F164"/>
  <c r="E164"/>
  <c r="F162"/>
  <c r="E162"/>
  <c r="F148"/>
  <c r="E148"/>
  <c r="F188"/>
  <c r="F183" s="1"/>
  <c r="F153"/>
  <c r="E153"/>
  <c r="G154"/>
  <c r="G152"/>
  <c r="F146"/>
  <c r="E146"/>
  <c r="F138"/>
  <c r="E138"/>
  <c r="F118"/>
  <c r="F117" s="1"/>
  <c r="E118"/>
  <c r="E117" s="1"/>
  <c r="E111"/>
  <c r="G110"/>
  <c r="F109"/>
  <c r="E109"/>
  <c r="G107"/>
  <c r="G104"/>
  <c r="G100"/>
  <c r="G101"/>
  <c r="G94"/>
  <c r="F93"/>
  <c r="E93"/>
  <c r="F85"/>
  <c r="E85"/>
  <c r="G71"/>
  <c r="G64"/>
  <c r="G65"/>
  <c r="G66"/>
  <c r="G67"/>
  <c r="F58"/>
  <c r="E58"/>
  <c r="F55"/>
  <c r="F42"/>
  <c r="E42"/>
  <c r="F37"/>
  <c r="E37"/>
  <c r="F27"/>
  <c r="E27"/>
  <c r="G182"/>
  <c r="G177"/>
  <c r="F176"/>
  <c r="E176"/>
  <c r="G175"/>
  <c r="F174"/>
  <c r="E174"/>
  <c r="F10"/>
  <c r="F11"/>
  <c r="E11"/>
  <c r="E10"/>
  <c r="G170"/>
  <c r="F169"/>
  <c r="F168" s="1"/>
  <c r="E169"/>
  <c r="E168" s="1"/>
  <c r="F184"/>
  <c r="F149"/>
  <c r="F159"/>
  <c r="E159"/>
  <c r="G189"/>
  <c r="G160"/>
  <c r="G187"/>
  <c r="E149"/>
  <c r="G151"/>
  <c r="G147"/>
  <c r="G145"/>
  <c r="F140"/>
  <c r="E140"/>
  <c r="G141"/>
  <c r="G139"/>
  <c r="F121"/>
  <c r="E121"/>
  <c r="G122"/>
  <c r="F111"/>
  <c r="G116"/>
  <c r="G106"/>
  <c r="F97"/>
  <c r="G102"/>
  <c r="G99"/>
  <c r="G80"/>
  <c r="G76"/>
  <c r="G77"/>
  <c r="F60"/>
  <c r="G180"/>
  <c r="G181"/>
  <c r="E19"/>
  <c r="F19"/>
  <c r="F16"/>
  <c r="F15" s="1"/>
  <c r="E16"/>
  <c r="E15" s="1"/>
  <c r="G62"/>
  <c r="G63"/>
  <c r="G59"/>
  <c r="G61"/>
  <c r="F157"/>
  <c r="E157"/>
  <c r="F186"/>
  <c r="E186"/>
  <c r="E184"/>
  <c r="F144"/>
  <c r="E144"/>
  <c r="F135"/>
  <c r="E135"/>
  <c r="F44"/>
  <c r="E44"/>
  <c r="G185"/>
  <c r="G132"/>
  <c r="F131"/>
  <c r="E131"/>
  <c r="E155"/>
  <c r="F155"/>
  <c r="G156"/>
  <c r="E123"/>
  <c r="F123"/>
  <c r="G108"/>
  <c r="G39"/>
  <c r="G40"/>
  <c r="G41"/>
  <c r="G36"/>
  <c r="G82"/>
  <c r="F50"/>
  <c r="F49" s="1"/>
  <c r="E50"/>
  <c r="E49" s="1"/>
  <c r="G51"/>
  <c r="F133"/>
  <c r="E133"/>
  <c r="G134"/>
  <c r="F129"/>
  <c r="E129"/>
  <c r="G88"/>
  <c r="F126"/>
  <c r="E126"/>
  <c r="G128"/>
  <c r="E13"/>
  <c r="F13"/>
  <c r="F91"/>
  <c r="E91"/>
  <c r="E90" s="1"/>
  <c r="F87"/>
  <c r="G79"/>
  <c r="G81"/>
  <c r="G89"/>
  <c r="G92"/>
  <c r="G95"/>
  <c r="G105"/>
  <c r="G124"/>
  <c r="G125"/>
  <c r="G127"/>
  <c r="G130"/>
  <c r="G137"/>
  <c r="G69"/>
  <c r="G70"/>
  <c r="G72"/>
  <c r="G73"/>
  <c r="G74"/>
  <c r="G75"/>
  <c r="G54"/>
  <c r="G56"/>
  <c r="E55"/>
  <c r="F53"/>
  <c r="E53"/>
  <c r="E52" s="1"/>
  <c r="G48"/>
  <c r="F47"/>
  <c r="F46" s="1"/>
  <c r="E47"/>
  <c r="E46" s="1"/>
  <c r="G35"/>
  <c r="F34"/>
  <c r="E34"/>
  <c r="F31"/>
  <c r="F30" s="1"/>
  <c r="E31"/>
  <c r="E30" s="1"/>
  <c r="G32"/>
  <c r="G150"/>
  <c r="G161" l="1"/>
  <c r="G109"/>
  <c r="G188"/>
  <c r="F178"/>
  <c r="F193" s="1"/>
  <c r="E178"/>
  <c r="E193" s="1"/>
  <c r="G153"/>
  <c r="E96"/>
  <c r="F90"/>
  <c r="G155"/>
  <c r="F96"/>
  <c r="E57"/>
  <c r="E171" s="1"/>
  <c r="F33"/>
  <c r="G131"/>
  <c r="G138"/>
  <c r="F57"/>
  <c r="G50"/>
  <c r="G78"/>
  <c r="F143"/>
  <c r="E18"/>
  <c r="G159"/>
  <c r="G10"/>
  <c r="E33"/>
  <c r="F18"/>
  <c r="G47"/>
  <c r="G58"/>
  <c r="G87"/>
  <c r="G90"/>
  <c r="G93"/>
  <c r="G126"/>
  <c r="G129"/>
  <c r="G133"/>
  <c r="G49"/>
  <c r="E143"/>
  <c r="G37"/>
  <c r="G34"/>
  <c r="G68"/>
  <c r="G149"/>
  <c r="G103"/>
  <c r="G30"/>
  <c r="G53"/>
  <c r="G55"/>
  <c r="G111"/>
  <c r="G135"/>
  <c r="G60"/>
  <c r="G97"/>
  <c r="G121"/>
  <c r="G140"/>
  <c r="G146"/>
  <c r="E120"/>
  <c r="G184"/>
  <c r="G123"/>
  <c r="G91"/>
  <c r="F52"/>
  <c r="G52" s="1"/>
  <c r="F120"/>
  <c r="G186"/>
  <c r="G176"/>
  <c r="G31"/>
  <c r="G144"/>
  <c r="G169"/>
  <c r="G174"/>
  <c r="G57" l="1"/>
  <c r="F171"/>
  <c r="G193"/>
  <c r="G178"/>
  <c r="G183"/>
  <c r="G179"/>
  <c r="G143"/>
  <c r="G148"/>
  <c r="G46"/>
  <c r="G96"/>
  <c r="G33"/>
  <c r="G120"/>
  <c r="G173" l="1"/>
  <c r="G171"/>
</calcChain>
</file>

<file path=xl/comments1.xml><?xml version="1.0" encoding="utf-8"?>
<comments xmlns="http://schemas.openxmlformats.org/spreadsheetml/2006/main">
  <authors>
    <author>Twoja nazwa użytkownika</author>
  </authors>
  <commentList>
    <comment ref="A143" authorId="0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<sst xmlns="http://schemas.openxmlformats.org/spreadsheetml/2006/main" count="333" uniqueCount="194">
  <si>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</si>
  <si>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</si>
  <si>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</si>
  <si>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</si>
  <si>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</si>
  <si>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</si>
  <si>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</si>
  <si>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</si>
  <si>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</si>
  <si>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60016</t>
  </si>
  <si>
    <t>Drogi publiczne gminne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</si>
  <si>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</si>
  <si>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</si>
  <si>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</si>
  <si>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</si>
  <si>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</si>
  <si>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</si>
  <si>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</si>
  <si>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</si>
  <si>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</si>
  <si>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</si>
  <si>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</si>
  <si>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</si>
  <si>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</si>
  <si>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</si>
  <si>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</si>
  <si>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</si>
  <si>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</si>
  <si>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</si>
  <si>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</si>
  <si>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</si>
  <si>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</si>
  <si>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</si>
  <si>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</si>
  <si>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</si>
  <si>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</si>
  <si>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</si>
  <si>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</si>
  <si>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80110</t>
  </si>
  <si>
    <t>Gimnazja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</si>
  <si>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</si>
  <si>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</si>
  <si>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</si>
  <si>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</si>
  <si>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</si>
  <si>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</si>
  <si>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</si>
  <si>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</si>
  <si>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</si>
  <si>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</si>
  <si>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Pomoc materialna dla uczniów</t>
  </si>
  <si>
    <t>900</t>
  </si>
  <si>
    <t>Gospodarka komunalna i ochrona środowiska</t>
  </si>
  <si>
    <t xml:space="preserve">Zasiłki i pomoc w naturze oraz składki na ubezpieczenie emerytalne i rentowe </t>
  </si>
  <si>
    <t>0470</t>
  </si>
  <si>
    <t>Wpływy z opłat za zarząd, użytkowanie i użytkowanie wieczyste nieruchomości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</si>
  <si>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</si>
  <si>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</si>
  <si>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</si>
  <si>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</si>
  <si>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</si>
  <si>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</si>
  <si>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</si>
  <si>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</si>
  <si>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</si>
  <si>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</si>
  <si>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</si>
  <si>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</si>
  <si>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</si>
  <si>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</si>
  <si>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</si>
  <si>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</si>
  <si>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</si>
  <si>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</si>
  <si>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</si>
  <si>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</si>
  <si>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</si>
  <si>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</si>
  <si>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</si>
  <si>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</si>
  <si>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</si>
  <si>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</si>
  <si>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</si>
  <si>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</si>
  <si>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</si>
  <si>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</si>
  <si>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</si>
  <si>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</si>
  <si>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</si>
  <si>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</si>
  <si>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</si>
  <si>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</si>
  <si>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</si>
  <si>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</si>
  <si>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</si>
  <si>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</si>
  <si>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</si>
  <si>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</si>
  <si>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</si>
  <si>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</si>
  <si>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</si>
  <si>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</si>
  <si>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</si>
  <si>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</si>
  <si>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</si>
  <si>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</si>
  <si>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</si>
  <si>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2030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</si>
  <si>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</si>
  <si>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</si>
  <si>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</si>
  <si>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</si>
  <si>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</si>
  <si>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</si>
  <si>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</si>
  <si>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</si>
  <si>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</si>
  <si>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</si>
  <si>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</si>
  <si>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</si>
  <si>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</si>
  <si>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</si>
  <si>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</si>
  <si>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</si>
  <si>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</si>
  <si>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</si>
  <si>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</si>
  <si>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Świadczenia rodzinne, zaliczka alimentacyjna oraz składki na ubezpieczenia emerytalne i rentowe z ubezpieczenia społecznego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</si>
  <si>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</si>
  <si>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</si>
  <si>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</si>
  <si>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Zasiłki stałe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</si>
  <si>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</si>
  <si>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</si>
  <si>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</si>
  <si>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</si>
  <si>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</si>
  <si>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>Straż gminna (miejska)</t>
  </si>
  <si>
    <t>Urzędy gmin (miast i miast na prawach powiatu )</t>
  </si>
  <si>
    <t>Transport i łączność</t>
  </si>
  <si>
    <t>Gospodarka odpadami</t>
  </si>
  <si>
    <t>Utrzymanie zieleni w miastach i gminach</t>
  </si>
  <si>
    <t>6300</t>
  </si>
  <si>
    <t>Dotacje celowe otrzymane z budżetu państwa na realizację inwestycji i zakupów inwestycyjnych własnych gmin (związków gmin)</t>
  </si>
  <si>
    <t>Dodatki mieszkaniowe</t>
  </si>
  <si>
    <t>0960</t>
  </si>
  <si>
    <t>Dotacja celowa otrzymana z tytułu pomocy finansowej udzielonej między jednostkami samorządu terytorialnego na dofinansowanie własnych zadań inwestycyjnych i zakupów inwestycyjnych</t>
  </si>
  <si>
    <t>Lokalny transport zbiorowy</t>
  </si>
  <si>
    <t>Promocja jednostek samorzadu terytorialnego</t>
  </si>
  <si>
    <t>Kolonie i obozy oraz inne formy wypoczynku dzieci i młodziezy szkolnej, a także szkolenia młodzieży</t>
  </si>
  <si>
    <t xml:space="preserve">Otrzymane spadki, zapisy i darowizny </t>
  </si>
  <si>
    <t>Ochrona powietrza atmosferycznego i klimatu</t>
  </si>
  <si>
    <t>0400</t>
  </si>
  <si>
    <t>Wpływy z opłaty produktowej</t>
  </si>
  <si>
    <t>Wpływy i wydatki związane z gromadzeniem środków z opłat produktowych</t>
  </si>
  <si>
    <t>Tabela nr 2</t>
  </si>
  <si>
    <t>Kultura fizyczna</t>
  </si>
  <si>
    <t xml:space="preserve">Informacja z wykonania dochodów za I półrocze 2016 </t>
  </si>
  <si>
    <t>01008</t>
  </si>
  <si>
    <t>Melioracje wodne</t>
  </si>
  <si>
    <t>Dotacja celowa otrzymana z tytułu pomocy finansowej udzielonej między jednostkami samorządu terytorialnego na dofinansowanie własnych zadań bieżących</t>
  </si>
  <si>
    <t>60013</t>
  </si>
  <si>
    <t>0580</t>
  </si>
  <si>
    <t>Grzywny i inne kary pieniężne od osób prawnych i innych jednostek organizacyjnych</t>
  </si>
  <si>
    <t>0550</t>
  </si>
  <si>
    <t>Wpływy z opłat z tytułu użytkowania wieczystego nieruchomości</t>
  </si>
  <si>
    <t>6290</t>
  </si>
  <si>
    <t>Środki na dofinansowanie własnych inwestycji gmin, powiatów (związków gmin, związków powiatowo-gminnych, związków powiatów), samorządów województw, pozyskane z innych źródeł</t>
  </si>
  <si>
    <t>2008</t>
  </si>
  <si>
    <t>2009</t>
  </si>
  <si>
    <t>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</si>
  <si>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Dochody bieżące</t>
  </si>
  <si>
    <t>Dochody majątkowe</t>
  </si>
  <si>
    <t>Wpływy z różnych rozliczeń</t>
  </si>
  <si>
    <t>Wpływy z otrzymanych spadków, zapisów i darowizn w postaci pieniężnej</t>
  </si>
  <si>
    <t>0660</t>
  </si>
  <si>
    <t>0670</t>
  </si>
  <si>
    <t>Wpływy z opłat za korzystanie z wychowania przedszkolnego</t>
  </si>
  <si>
    <t>Wpływy z opłat za korzystanie z wyżywienia w jednostach realizujących zadania z zakresu wychowania przedszkolnego</t>
  </si>
  <si>
    <t>Inne formy wychowania przedszkolnego</t>
  </si>
  <si>
    <t>Ochrona zdrowia</t>
  </si>
  <si>
    <t>Przeciwdziałanie alkoholizmowi</t>
  </si>
  <si>
    <t>2060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</si>
  <si>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</si>
  <si>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</si>
  <si>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Oczyszczanie miast i wsi</t>
  </si>
  <si>
    <t>Środki otrzymane od pozostałych jednostek zaliczanych do sektora finansów publicznych na finansowanie lub dofinansowanie kosztów realizacji inwestycji  i zakupów inwestycyjnych jednostek zaliczanych do sektora finansów publicznych</t>
  </si>
  <si>
    <t>Kultura i ochrona dziedzictwa narodowego</t>
  </si>
  <si>
    <t>Teatry</t>
  </si>
  <si>
    <t>Biblioteki</t>
  </si>
  <si>
    <t>Obiekty sportowe</t>
  </si>
  <si>
    <t>dochody bieżące razem</t>
  </si>
  <si>
    <t>dochody majątkowe razem</t>
  </si>
  <si>
    <t>OGÓŁEM</t>
  </si>
</sst>
</file>

<file path=xl/styles.xml><?xml version="1.0" encoding="utf-8"?>
<styleSheet xmlns="http://schemas.openxmlformats.org/spreadsheetml/2006/main">
  <fonts count="16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  <font>
      <sz val="10"/>
      <name val="MS Sans Serif"/>
      <family val="2"/>
      <charset val="238"/>
    </font>
    <font>
      <b/>
      <sz val="12"/>
      <color indexed="8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93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left" vertical="center" wrapText="1"/>
    </xf>
    <xf numFmtId="1" fontId="3" fillId="0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 vertical="center"/>
    </xf>
    <xf numFmtId="3" fontId="4" fillId="0" borderId="2" xfId="0" applyNumberFormat="1" applyFont="1" applyFill="1" applyBorder="1" applyAlignment="1" applyProtection="1">
      <alignment horizontal="left" vertical="center" wrapText="1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/>
    </xf>
    <xf numFmtId="3" fontId="3" fillId="0" borderId="0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7" fillId="0" borderId="10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horizontal="left" vertical="center" wrapText="1"/>
    </xf>
    <xf numFmtId="1" fontId="4" fillId="0" borderId="1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3" xfId="0" applyNumberForma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/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/>
    <xf numFmtId="3" fontId="7" fillId="0" borderId="2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3" fontId="3" fillId="0" borderId="11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0" fontId="4" fillId="4" borderId="10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3" fillId="4" borderId="1" xfId="0" applyNumberFormat="1" applyFont="1" applyFill="1" applyBorder="1" applyAlignment="1" applyProtection="1">
      <alignment horizontal="left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</xf>
    <xf numFmtId="1" fontId="3" fillId="4" borderId="1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right"/>
    </xf>
    <xf numFmtId="4" fontId="4" fillId="0" borderId="18" xfId="0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3" fontId="4" fillId="0" borderId="20" xfId="0" applyNumberFormat="1" applyFont="1" applyFill="1" applyBorder="1" applyAlignment="1" applyProtection="1">
      <alignment horizontal="center"/>
    </xf>
    <xf numFmtId="3" fontId="4" fillId="0" borderId="20" xfId="0" applyNumberFormat="1" applyFont="1" applyFill="1" applyBorder="1" applyAlignment="1" applyProtection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4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center"/>
    </xf>
    <xf numFmtId="49" fontId="3" fillId="4" borderId="1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/>
    </xf>
    <xf numFmtId="3" fontId="7" fillId="0" borderId="25" xfId="0" applyNumberFormat="1" applyFont="1" applyFill="1" applyBorder="1" applyAlignment="1" applyProtection="1">
      <alignment horizontal="left" vertical="center" wrapText="1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 vertical="center"/>
    </xf>
    <xf numFmtId="0" fontId="4" fillId="0" borderId="28" xfId="0" applyNumberFormat="1" applyFont="1" applyFill="1" applyBorder="1" applyAlignment="1" applyProtection="1"/>
    <xf numFmtId="0" fontId="3" fillId="0" borderId="29" xfId="0" applyNumberFormat="1" applyFont="1" applyFill="1" applyBorder="1" applyAlignment="1" applyProtection="1">
      <alignment horizontal="center" vertical="center"/>
    </xf>
    <xf numFmtId="0" fontId="3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/>
    </xf>
    <xf numFmtId="0" fontId="8" fillId="0" borderId="28" xfId="0" applyNumberFormat="1" applyFont="1" applyFill="1" applyBorder="1" applyAlignment="1" applyProtection="1">
      <alignment horizontal="center"/>
    </xf>
    <xf numFmtId="0" fontId="8" fillId="0" borderId="29" xfId="0" applyNumberFormat="1" applyFont="1" applyFill="1" applyBorder="1" applyAlignment="1" applyProtection="1">
      <alignment horizontal="center"/>
    </xf>
    <xf numFmtId="0" fontId="3" fillId="0" borderId="30" xfId="0" applyNumberFormat="1" applyFont="1" applyFill="1" applyBorder="1" applyAlignment="1" applyProtection="1">
      <alignment horizontal="center"/>
    </xf>
    <xf numFmtId="0" fontId="3" fillId="0" borderId="33" xfId="0" applyNumberFormat="1" applyFont="1" applyFill="1" applyBorder="1" applyAlignment="1" applyProtection="1">
      <alignment horizontal="center" vertical="center" wrapText="1"/>
    </xf>
    <xf numFmtId="10" fontId="4" fillId="0" borderId="34" xfId="0" applyNumberFormat="1" applyFont="1" applyFill="1" applyBorder="1" applyAlignment="1" applyProtection="1">
      <alignment horizontal="right" wrapText="1"/>
    </xf>
    <xf numFmtId="10" fontId="3" fillId="0" borderId="35" xfId="0" applyNumberFormat="1" applyFont="1" applyFill="1" applyBorder="1" applyAlignment="1" applyProtection="1">
      <alignment horizontal="right" wrapText="1"/>
    </xf>
    <xf numFmtId="4" fontId="4" fillId="0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Fill="1" applyBorder="1" applyAlignment="1" applyProtection="1">
      <alignment horizontal="right"/>
    </xf>
    <xf numFmtId="4" fontId="4" fillId="0" borderId="1" xfId="0" applyNumberFormat="1" applyFont="1" applyFill="1" applyBorder="1" applyAlignment="1" applyProtection="1">
      <alignment horizontal="right"/>
    </xf>
    <xf numFmtId="4" fontId="4" fillId="0" borderId="36" xfId="0" applyNumberFormat="1" applyFont="1" applyFill="1" applyBorder="1" applyAlignment="1" applyProtection="1">
      <alignment horizontal="right"/>
    </xf>
    <xf numFmtId="10" fontId="4" fillId="0" borderId="35" xfId="0" applyNumberFormat="1" applyFont="1" applyFill="1" applyBorder="1" applyAlignment="1" applyProtection="1">
      <alignment horizontal="right" wrapText="1"/>
    </xf>
    <xf numFmtId="49" fontId="3" fillId="0" borderId="17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1" fontId="4" fillId="4" borderId="2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left" vertical="center" wrapText="1"/>
    </xf>
    <xf numFmtId="3" fontId="4" fillId="0" borderId="1" xfId="0" applyNumberFormat="1" applyFont="1" applyFill="1" applyBorder="1" applyAlignment="1" applyProtection="1">
      <alignment vertical="center"/>
    </xf>
    <xf numFmtId="3" fontId="4" fillId="0" borderId="2" xfId="0" applyNumberFormat="1" applyFont="1" applyFill="1" applyBorder="1" applyAlignment="1" applyProtection="1">
      <alignment vertical="center"/>
    </xf>
    <xf numFmtId="0" fontId="4" fillId="0" borderId="29" xfId="0" applyNumberFormat="1" applyFont="1" applyFill="1" applyBorder="1" applyAlignment="1" applyProtection="1">
      <alignment horizontal="center" vertical="center"/>
    </xf>
    <xf numFmtId="0" fontId="4" fillId="0" borderId="3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0" fontId="3" fillId="0" borderId="29" xfId="0" applyNumberFormat="1" applyFont="1" applyFill="1" applyBorder="1" applyAlignment="1" applyProtection="1">
      <alignment horizontal="center"/>
    </xf>
    <xf numFmtId="0" fontId="3" fillId="0" borderId="38" xfId="0" applyNumberFormat="1" applyFont="1" applyFill="1" applyBorder="1" applyAlignment="1" applyProtection="1">
      <alignment horizontal="center"/>
    </xf>
    <xf numFmtId="0" fontId="3" fillId="0" borderId="40" xfId="0" applyNumberFormat="1" applyFont="1" applyFill="1" applyBorder="1" applyAlignment="1" applyProtection="1">
      <alignment horizontal="center"/>
    </xf>
    <xf numFmtId="10" fontId="4" fillId="0" borderId="41" xfId="0" applyNumberFormat="1" applyFont="1" applyFill="1" applyBorder="1" applyAlignment="1" applyProtection="1">
      <alignment horizontal="right" wrapText="1"/>
    </xf>
    <xf numFmtId="0" fontId="4" fillId="0" borderId="28" xfId="0" applyNumberFormat="1" applyFont="1" applyFill="1" applyBorder="1" applyAlignment="1" applyProtection="1">
      <alignment horizontal="center"/>
    </xf>
    <xf numFmtId="10" fontId="4" fillId="0" borderId="42" xfId="0" applyNumberFormat="1" applyFont="1" applyFill="1" applyBorder="1" applyAlignment="1" applyProtection="1">
      <alignment horizontal="right"/>
    </xf>
    <xf numFmtId="0" fontId="4" fillId="2" borderId="32" xfId="0" applyNumberFormat="1" applyFont="1" applyFill="1" applyBorder="1" applyAlignment="1" applyProtection="1">
      <alignment horizontal="center" vertical="center"/>
    </xf>
    <xf numFmtId="0" fontId="4" fillId="4" borderId="28" xfId="0" applyNumberFormat="1" applyFont="1" applyFill="1" applyBorder="1" applyAlignment="1" applyProtection="1">
      <alignment horizontal="center" vertical="center"/>
    </xf>
    <xf numFmtId="0" fontId="4" fillId="0" borderId="43" xfId="0" applyNumberFormat="1" applyFont="1" applyFill="1" applyBorder="1" applyAlignment="1" applyProtection="1">
      <alignment horizontal="center" vertical="center"/>
    </xf>
    <xf numFmtId="0" fontId="4" fillId="4" borderId="27" xfId="0" applyNumberFormat="1" applyFont="1" applyFill="1" applyBorder="1" applyAlignment="1" applyProtection="1">
      <alignment horizontal="center" vertical="center"/>
    </xf>
    <xf numFmtId="0" fontId="4" fillId="4" borderId="43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left" vertical="center" wrapText="1"/>
    </xf>
    <xf numFmtId="3" fontId="4" fillId="2" borderId="22" xfId="0" applyNumberFormat="1" applyFont="1" applyFill="1" applyBorder="1" applyAlignment="1" applyProtection="1">
      <alignment horizontal="center" vertical="center"/>
    </xf>
    <xf numFmtId="4" fontId="4" fillId="2" borderId="22" xfId="0" applyNumberFormat="1" applyFont="1" applyFill="1" applyBorder="1" applyAlignment="1" applyProtection="1">
      <alignment horizontal="center" vertical="center"/>
    </xf>
    <xf numFmtId="0" fontId="4" fillId="2" borderId="45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</xf>
    <xf numFmtId="3" fontId="4" fillId="0" borderId="1" xfId="0" applyNumberFormat="1" applyFont="1" applyFill="1" applyBorder="1" applyAlignment="1" applyProtection="1">
      <alignment vertical="center" wrapText="1"/>
    </xf>
    <xf numFmtId="3" fontId="3" fillId="0" borderId="1" xfId="0" applyNumberFormat="1" applyFont="1" applyFill="1" applyBorder="1" applyAlignment="1" applyProtection="1">
      <alignment vertical="center" wrapText="1"/>
    </xf>
    <xf numFmtId="3" fontId="8" fillId="0" borderId="1" xfId="0" applyNumberFormat="1" applyFont="1" applyFill="1" applyBorder="1" applyAlignment="1" applyProtection="1">
      <alignment vertical="center"/>
    </xf>
    <xf numFmtId="3" fontId="3" fillId="0" borderId="3" xfId="0" applyNumberFormat="1" applyFont="1" applyFill="1" applyBorder="1" applyAlignment="1" applyProtection="1">
      <alignment vertical="center"/>
    </xf>
    <xf numFmtId="4" fontId="3" fillId="0" borderId="2" xfId="0" applyNumberFormat="1" applyFont="1" applyFill="1" applyBorder="1" applyAlignment="1" applyProtection="1">
      <alignment horizontal="right"/>
    </xf>
    <xf numFmtId="4" fontId="3" fillId="0" borderId="18" xfId="0" applyNumberFormat="1" applyFont="1" applyFill="1" applyBorder="1" applyAlignment="1" applyProtection="1">
      <alignment horizontal="right"/>
    </xf>
    <xf numFmtId="4" fontId="3" fillId="0" borderId="10" xfId="0" applyNumberFormat="1" applyFont="1" applyFill="1" applyBorder="1" applyAlignment="1" applyProtection="1">
      <alignment horizontal="right"/>
    </xf>
    <xf numFmtId="4" fontId="3" fillId="0" borderId="46" xfId="0" applyNumberFormat="1" applyFont="1" applyFill="1" applyBorder="1" applyAlignment="1" applyProtection="1">
      <alignment horizontal="right"/>
    </xf>
    <xf numFmtId="4" fontId="3" fillId="0" borderId="36" xfId="0" applyNumberFormat="1" applyFont="1" applyFill="1" applyBorder="1" applyAlignment="1" applyProtection="1">
      <alignment horizontal="right"/>
    </xf>
    <xf numFmtId="4" fontId="4" fillId="0" borderId="20" xfId="0" applyNumberFormat="1" applyFont="1" applyFill="1" applyBorder="1" applyAlignment="1" applyProtection="1">
      <alignment horizontal="right"/>
    </xf>
    <xf numFmtId="4" fontId="4" fillId="0" borderId="47" xfId="0" applyNumberFormat="1" applyFont="1" applyFill="1" applyBorder="1" applyAlignment="1" applyProtection="1">
      <alignment horizontal="right"/>
    </xf>
    <xf numFmtId="4" fontId="3" fillId="0" borderId="17" xfId="0" applyNumberFormat="1" applyFont="1" applyFill="1" applyBorder="1" applyAlignment="1" applyProtection="1">
      <alignment horizontal="right"/>
    </xf>
    <xf numFmtId="4" fontId="3" fillId="0" borderId="48" xfId="0" applyNumberFormat="1" applyFont="1" applyFill="1" applyBorder="1" applyAlignment="1" applyProtection="1">
      <alignment horizontal="right"/>
    </xf>
    <xf numFmtId="10" fontId="3" fillId="0" borderId="50" xfId="0" applyNumberFormat="1" applyFont="1" applyFill="1" applyBorder="1" applyAlignment="1" applyProtection="1">
      <alignment horizontal="right" wrapText="1"/>
    </xf>
    <xf numFmtId="10" fontId="4" fillId="0" borderId="51" xfId="0" applyNumberFormat="1" applyFont="1" applyFill="1" applyBorder="1" applyAlignment="1" applyProtection="1">
      <alignment horizontal="right" wrapText="1"/>
    </xf>
    <xf numFmtId="4" fontId="3" fillId="0" borderId="3" xfId="0" applyNumberFormat="1" applyFont="1" applyFill="1" applyBorder="1" applyAlignment="1" applyProtection="1">
      <alignment horizontal="right"/>
    </xf>
    <xf numFmtId="4" fontId="3" fillId="0" borderId="52" xfId="0" applyNumberFormat="1" applyFont="1" applyFill="1" applyBorder="1" applyAlignment="1" applyProtection="1">
      <alignment horizontal="right"/>
    </xf>
    <xf numFmtId="4" fontId="3" fillId="0" borderId="11" xfId="0" applyNumberFormat="1" applyFont="1" applyFill="1" applyBorder="1" applyAlignment="1" applyProtection="1">
      <alignment horizontal="right"/>
    </xf>
    <xf numFmtId="10" fontId="4" fillId="0" borderId="42" xfId="0" applyNumberFormat="1" applyFont="1" applyFill="1" applyBorder="1" applyAlignment="1" applyProtection="1">
      <alignment horizontal="right" wrapText="1"/>
    </xf>
    <xf numFmtId="10" fontId="3" fillId="0" borderId="34" xfId="0" applyNumberFormat="1" applyFont="1" applyFill="1" applyBorder="1" applyAlignment="1" applyProtection="1">
      <alignment horizontal="right" wrapText="1"/>
    </xf>
    <xf numFmtId="10" fontId="3" fillId="0" borderId="53" xfId="0" applyNumberFormat="1" applyFont="1" applyFill="1" applyBorder="1" applyAlignment="1" applyProtection="1">
      <alignment horizontal="right" wrapText="1"/>
    </xf>
    <xf numFmtId="10" fontId="3" fillId="0" borderId="44" xfId="0" applyNumberFormat="1" applyFont="1" applyFill="1" applyBorder="1" applyAlignment="1" applyProtection="1">
      <alignment horizontal="right" wrapText="1"/>
    </xf>
    <xf numFmtId="4" fontId="4" fillId="4" borderId="1" xfId="0" applyNumberFormat="1" applyFont="1" applyFill="1" applyBorder="1" applyAlignment="1" applyProtection="1">
      <alignment horizontal="right"/>
    </xf>
    <xf numFmtId="4" fontId="4" fillId="4" borderId="2" xfId="0" applyNumberFormat="1" applyFont="1" applyFill="1" applyBorder="1" applyAlignment="1" applyProtection="1">
      <alignment horizontal="right"/>
    </xf>
    <xf numFmtId="10" fontId="3" fillId="4" borderId="42" xfId="0" applyNumberFormat="1" applyFont="1" applyFill="1" applyBorder="1" applyAlignment="1" applyProtection="1">
      <alignment horizontal="right" wrapText="1"/>
    </xf>
    <xf numFmtId="10" fontId="3" fillId="4" borderId="51" xfId="0" applyNumberFormat="1" applyFont="1" applyFill="1" applyBorder="1" applyAlignment="1" applyProtection="1">
      <alignment horizontal="right" wrapText="1"/>
    </xf>
    <xf numFmtId="4" fontId="3" fillId="4" borderId="1" xfId="0" applyNumberFormat="1" applyFont="1" applyFill="1" applyBorder="1" applyAlignment="1" applyProtection="1">
      <alignment horizontal="right"/>
    </xf>
    <xf numFmtId="10" fontId="3" fillId="4" borderId="35" xfId="0" applyNumberFormat="1" applyFont="1" applyFill="1" applyBorder="1" applyAlignment="1" applyProtection="1">
      <alignment horizontal="right" wrapText="1"/>
    </xf>
    <xf numFmtId="10" fontId="4" fillId="4" borderId="35" xfId="0" applyNumberFormat="1" applyFont="1" applyFill="1" applyBorder="1" applyAlignment="1" applyProtection="1">
      <alignment horizontal="right" wrapText="1"/>
    </xf>
    <xf numFmtId="4" fontId="3" fillId="0" borderId="25" xfId="0" applyNumberFormat="1" applyFont="1" applyFill="1" applyBorder="1" applyAlignment="1" applyProtection="1">
      <alignment horizontal="right"/>
    </xf>
    <xf numFmtId="4" fontId="3" fillId="4" borderId="10" xfId="0" applyNumberFormat="1" applyFont="1" applyFill="1" applyBorder="1" applyAlignment="1" applyProtection="1">
      <alignment horizontal="right"/>
    </xf>
    <xf numFmtId="0" fontId="8" fillId="0" borderId="30" xfId="0" applyNumberFormat="1" applyFont="1" applyFill="1" applyBorder="1" applyAlignment="1" applyProtection="1">
      <alignment horizontal="center" vertical="center"/>
    </xf>
    <xf numFmtId="49" fontId="3" fillId="0" borderId="57" xfId="0" applyNumberFormat="1" applyFont="1" applyFill="1" applyBorder="1" applyAlignment="1" applyProtection="1">
      <alignment horizontal="center" vertical="center"/>
    </xf>
    <xf numFmtId="1" fontId="3" fillId="0" borderId="17" xfId="0" applyNumberFormat="1" applyFont="1" applyFill="1" applyBorder="1" applyAlignment="1" applyProtection="1">
      <alignment horizontal="center" vertical="center"/>
    </xf>
    <xf numFmtId="3" fontId="3" fillId="0" borderId="17" xfId="0" applyNumberFormat="1" applyFont="1" applyFill="1" applyBorder="1" applyAlignment="1" applyProtection="1">
      <alignment horizontal="left" vertical="center" wrapText="1"/>
    </xf>
    <xf numFmtId="10" fontId="3" fillId="0" borderId="58" xfId="0" applyNumberFormat="1" applyFont="1" applyFill="1" applyBorder="1" applyAlignment="1" applyProtection="1">
      <alignment horizontal="right" wrapText="1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center" vertical="center"/>
    </xf>
    <xf numFmtId="4" fontId="4" fillId="0" borderId="63" xfId="0" applyNumberFormat="1" applyFont="1" applyFill="1" applyBorder="1" applyAlignment="1" applyProtection="1">
      <alignment horizontal="right"/>
    </xf>
    <xf numFmtId="10" fontId="4" fillId="0" borderId="45" xfId="0" applyNumberFormat="1" applyFont="1" applyFill="1" applyBorder="1" applyAlignment="1" applyProtection="1">
      <alignment horizontal="right" wrapText="1"/>
    </xf>
    <xf numFmtId="0" fontId="6" fillId="0" borderId="28" xfId="0" applyNumberFormat="1" applyFont="1" applyFill="1" applyBorder="1" applyAlignment="1" applyProtection="1">
      <alignment horizontal="center"/>
    </xf>
    <xf numFmtId="0" fontId="6" fillId="0" borderId="30" xfId="0" applyNumberFormat="1" applyFont="1" applyFill="1" applyBorder="1" applyAlignment="1" applyProtection="1">
      <alignment horizontal="center"/>
    </xf>
    <xf numFmtId="0" fontId="6" fillId="0" borderId="11" xfId="0" applyNumberFormat="1" applyFont="1" applyFill="1" applyBorder="1" applyAlignment="1" applyProtection="1">
      <alignment horizontal="left" vertical="center" wrapText="1"/>
    </xf>
    <xf numFmtId="4" fontId="3" fillId="0" borderId="64" xfId="0" applyNumberFormat="1" applyFont="1" applyFill="1" applyBorder="1" applyAlignment="1" applyProtection="1">
      <alignment horizontal="right"/>
    </xf>
    <xf numFmtId="3" fontId="6" fillId="0" borderId="1" xfId="0" applyNumberFormat="1" applyFont="1" applyFill="1" applyBorder="1" applyAlignment="1" applyProtection="1">
      <alignment wrapText="1"/>
    </xf>
    <xf numFmtId="4" fontId="6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49" fontId="3" fillId="0" borderId="10" xfId="0" applyNumberFormat="1" applyFont="1" applyFill="1" applyBorder="1" applyAlignment="1" applyProtection="1">
      <alignment horizontal="center" vertical="center"/>
    </xf>
    <xf numFmtId="10" fontId="3" fillId="0" borderId="51" xfId="0" applyNumberFormat="1" applyFont="1" applyFill="1" applyBorder="1" applyAlignment="1" applyProtection="1">
      <alignment horizontal="right" wrapText="1"/>
    </xf>
    <xf numFmtId="0" fontId="4" fillId="4" borderId="23" xfId="0" applyNumberFormat="1" applyFont="1" applyFill="1" applyBorder="1" applyAlignment="1" applyProtection="1">
      <alignment horizontal="center" vertical="center"/>
    </xf>
    <xf numFmtId="49" fontId="4" fillId="4" borderId="7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horizontal="left" vertical="center" wrapText="1"/>
    </xf>
    <xf numFmtId="4" fontId="4" fillId="4" borderId="4" xfId="0" applyNumberFormat="1" applyFont="1" applyFill="1" applyBorder="1" applyAlignment="1" applyProtection="1">
      <alignment horizontal="right"/>
    </xf>
    <xf numFmtId="10" fontId="4" fillId="4" borderId="31" xfId="0" applyNumberFormat="1" applyFont="1" applyFill="1" applyBorder="1" applyAlignment="1" applyProtection="1">
      <alignment horizontal="right" wrapText="1"/>
    </xf>
    <xf numFmtId="0" fontId="4" fillId="4" borderId="7" xfId="0" applyNumberFormat="1" applyFont="1" applyFill="1" applyBorder="1" applyAlignment="1" applyProtection="1">
      <alignment horizontal="center" vertical="center"/>
    </xf>
    <xf numFmtId="4" fontId="4" fillId="4" borderId="49" xfId="0" applyNumberFormat="1" applyFont="1" applyFill="1" applyBorder="1" applyAlignment="1" applyProtection="1">
      <alignment horizontal="right"/>
    </xf>
    <xf numFmtId="0" fontId="4" fillId="4" borderId="26" xfId="0" applyNumberFormat="1" applyFont="1" applyFill="1" applyBorder="1" applyAlignment="1" applyProtection="1">
      <alignment horizontal="center" vertical="center"/>
    </xf>
    <xf numFmtId="4" fontId="4" fillId="4" borderId="17" xfId="0" applyNumberFormat="1" applyFont="1" applyFill="1" applyBorder="1" applyAlignment="1" applyProtection="1">
      <alignment horizontal="right"/>
    </xf>
    <xf numFmtId="49" fontId="4" fillId="4" borderId="4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23" xfId="0" applyNumberFormat="1" applyFont="1" applyFill="1" applyBorder="1" applyAlignment="1" applyProtection="1">
      <alignment horizontal="center"/>
    </xf>
    <xf numFmtId="0" fontId="3" fillId="4" borderId="4" xfId="0" applyNumberFormat="1" applyFont="1" applyFill="1" applyBorder="1" applyAlignment="1" applyProtection="1">
      <alignment horizontal="center" vertical="center" wrapText="1"/>
    </xf>
    <xf numFmtId="1" fontId="3" fillId="4" borderId="4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/>
    </xf>
    <xf numFmtId="3" fontId="4" fillId="4" borderId="4" xfId="0" applyNumberFormat="1" applyFont="1" applyFill="1" applyBorder="1" applyAlignment="1" applyProtection="1">
      <alignment vertical="center" wrapText="1"/>
    </xf>
    <xf numFmtId="49" fontId="4" fillId="4" borderId="2" xfId="0" applyNumberFormat="1" applyFont="1" applyFill="1" applyBorder="1" applyAlignment="1" applyProtection="1">
      <alignment horizontal="center" vertical="center"/>
    </xf>
    <xf numFmtId="10" fontId="4" fillId="4" borderId="34" xfId="0" applyNumberFormat="1" applyFont="1" applyFill="1" applyBorder="1" applyAlignment="1" applyProtection="1">
      <alignment horizontal="right" wrapText="1"/>
    </xf>
    <xf numFmtId="10" fontId="3" fillId="0" borderId="3" xfId="0" applyNumberFormat="1" applyFont="1" applyFill="1" applyBorder="1" applyAlignment="1" applyProtection="1">
      <alignment horizontal="right" wrapText="1"/>
    </xf>
    <xf numFmtId="0" fontId="4" fillId="4" borderId="39" xfId="0" applyNumberFormat="1" applyFont="1" applyFill="1" applyBorder="1" applyAlignment="1" applyProtection="1">
      <alignment horizontal="center"/>
    </xf>
    <xf numFmtId="0" fontId="4" fillId="4" borderId="21" xfId="0" applyNumberFormat="1" applyFont="1" applyFill="1" applyBorder="1" applyAlignment="1" applyProtection="1">
      <alignment horizontal="center" vertical="center" wrapText="1"/>
    </xf>
    <xf numFmtId="1" fontId="4" fillId="4" borderId="21" xfId="0" applyNumberFormat="1" applyFont="1" applyFill="1" applyBorder="1" applyAlignment="1" applyProtection="1">
      <alignment horizontal="center" vertical="center"/>
    </xf>
    <xf numFmtId="3" fontId="4" fillId="4" borderId="21" xfId="0" applyNumberFormat="1" applyFont="1" applyFill="1" applyBorder="1" applyAlignment="1" applyProtection="1">
      <alignment horizontal="left" vertical="center" wrapText="1"/>
    </xf>
    <xf numFmtId="4" fontId="4" fillId="4" borderId="21" xfId="0" applyNumberFormat="1" applyFont="1" applyFill="1" applyBorder="1" applyAlignment="1" applyProtection="1">
      <alignment horizontal="right"/>
    </xf>
    <xf numFmtId="4" fontId="4" fillId="4" borderId="54" xfId="0" applyNumberFormat="1" applyFont="1" applyFill="1" applyBorder="1" applyAlignment="1" applyProtection="1">
      <alignment horizontal="right"/>
    </xf>
    <xf numFmtId="10" fontId="4" fillId="4" borderId="55" xfId="0" applyNumberFormat="1" applyFont="1" applyFill="1" applyBorder="1" applyAlignment="1" applyProtection="1">
      <alignment horizontal="right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right"/>
    </xf>
    <xf numFmtId="10" fontId="4" fillId="0" borderId="31" xfId="0" applyNumberFormat="1" applyFont="1" applyFill="1" applyBorder="1" applyAlignment="1" applyProtection="1">
      <alignment horizontal="right" wrapText="1"/>
    </xf>
    <xf numFmtId="10" fontId="4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center"/>
    </xf>
    <xf numFmtId="1" fontId="3" fillId="4" borderId="2" xfId="0" applyNumberFormat="1" applyFont="1" applyFill="1" applyBorder="1" applyAlignment="1" applyProtection="1">
      <alignment horizontal="center" vertical="center"/>
    </xf>
    <xf numFmtId="0" fontId="3" fillId="0" borderId="4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vertical="center"/>
    </xf>
    <xf numFmtId="0" fontId="4" fillId="4" borderId="7" xfId="0" applyNumberFormat="1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vertical="center"/>
    </xf>
    <xf numFmtId="10" fontId="4" fillId="4" borderId="31" xfId="0" applyNumberFormat="1" applyFont="1" applyFill="1" applyBorder="1" applyAlignment="1" applyProtection="1">
      <alignment horizontal="right"/>
    </xf>
    <xf numFmtId="0" fontId="4" fillId="4" borderId="57" xfId="0" applyNumberFormat="1" applyFont="1" applyFill="1" applyBorder="1" applyAlignment="1" applyProtection="1">
      <alignment horizontal="center" vertical="center" wrapText="1"/>
    </xf>
    <xf numFmtId="49" fontId="3" fillId="4" borderId="17" xfId="0" applyNumberFormat="1" applyFont="1" applyFill="1" applyBorder="1" applyAlignment="1" applyProtection="1">
      <alignment horizontal="center" vertical="center"/>
    </xf>
    <xf numFmtId="3" fontId="4" fillId="4" borderId="17" xfId="0" applyNumberFormat="1" applyFont="1" applyFill="1" applyBorder="1" applyAlignment="1" applyProtection="1">
      <alignment vertical="center"/>
    </xf>
    <xf numFmtId="10" fontId="4" fillId="4" borderId="44" xfId="0" applyNumberFormat="1" applyFont="1" applyFill="1" applyBorder="1" applyAlignment="1" applyProtection="1">
      <alignment horizontal="right"/>
    </xf>
    <xf numFmtId="0" fontId="3" fillId="0" borderId="3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vertical="center"/>
    </xf>
    <xf numFmtId="10" fontId="3" fillId="0" borderId="45" xfId="0" applyNumberFormat="1" applyFont="1" applyFill="1" applyBorder="1" applyAlignment="1" applyProtection="1">
      <alignment horizontal="right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3" fontId="3" fillId="0" borderId="11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horizontal="center"/>
    </xf>
    <xf numFmtId="4" fontId="4" fillId="2" borderId="4" xfId="0" applyNumberFormat="1" applyFont="1" applyFill="1" applyBorder="1" applyAlignment="1" applyProtection="1">
      <alignment horizontal="right" vertical="center"/>
    </xf>
    <xf numFmtId="10" fontId="4" fillId="3" borderId="31" xfId="0" applyNumberFormat="1" applyFont="1" applyFill="1" applyBorder="1" applyAlignment="1" applyProtection="1">
      <alignment horizontal="right" vertical="center" wrapText="1"/>
    </xf>
    <xf numFmtId="4" fontId="3" fillId="0" borderId="3" xfId="0" applyNumberFormat="1" applyFont="1" applyFill="1" applyBorder="1" applyAlignment="1" applyProtection="1"/>
    <xf numFmtId="4" fontId="4" fillId="5" borderId="1" xfId="0" applyNumberFormat="1" applyFont="1" applyFill="1" applyBorder="1" applyAlignment="1" applyProtection="1"/>
    <xf numFmtId="10" fontId="4" fillId="5" borderId="1" xfId="1" applyNumberFormat="1" applyFont="1" applyFill="1" applyBorder="1" applyAlignment="1" applyProtection="1"/>
    <xf numFmtId="4" fontId="4" fillId="5" borderId="22" xfId="0" applyNumberFormat="1" applyFont="1" applyFill="1" applyBorder="1" applyAlignment="1" applyProtection="1"/>
    <xf numFmtId="10" fontId="4" fillId="5" borderId="45" xfId="1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3" fillId="4" borderId="59" xfId="0" applyNumberFormat="1" applyFont="1" applyFill="1" applyBorder="1" applyAlignment="1" applyProtection="1">
      <alignment horizontal="center" vertical="center"/>
    </xf>
    <xf numFmtId="0" fontId="13" fillId="4" borderId="60" xfId="0" applyNumberFormat="1" applyFont="1" applyFill="1" applyBorder="1" applyAlignment="1" applyProtection="1">
      <alignment horizontal="center" vertical="center"/>
    </xf>
    <xf numFmtId="0" fontId="13" fillId="4" borderId="61" xfId="0" applyNumberFormat="1" applyFont="1" applyFill="1" applyBorder="1" applyAlignment="1" applyProtection="1">
      <alignment horizontal="center" vertical="center"/>
    </xf>
    <xf numFmtId="3" fontId="13" fillId="2" borderId="59" xfId="0" applyNumberFormat="1" applyFont="1" applyFill="1" applyBorder="1" applyAlignment="1" applyProtection="1">
      <alignment horizontal="center" vertical="center"/>
    </xf>
    <xf numFmtId="3" fontId="13" fillId="2" borderId="60" xfId="0" applyNumberFormat="1" applyFont="1" applyFill="1" applyBorder="1" applyAlignment="1" applyProtection="1">
      <alignment horizontal="center" vertical="center"/>
    </xf>
    <xf numFmtId="3" fontId="13" fillId="2" borderId="7" xfId="0" applyNumberFormat="1" applyFont="1" applyFill="1" applyBorder="1" applyAlignment="1" applyProtection="1">
      <alignment horizontal="center" vertical="center"/>
    </xf>
    <xf numFmtId="0" fontId="15" fillId="0" borderId="59" xfId="0" applyNumberFormat="1" applyFont="1" applyFill="1" applyBorder="1" applyAlignment="1" applyProtection="1">
      <alignment horizontal="center"/>
    </xf>
    <xf numFmtId="0" fontId="15" fillId="0" borderId="60" xfId="0" applyNumberFormat="1" applyFont="1" applyFill="1" applyBorder="1" applyAlignment="1" applyProtection="1">
      <alignment horizontal="center"/>
    </xf>
    <xf numFmtId="0" fontId="15" fillId="0" borderId="61" xfId="0" applyNumberFormat="1" applyFont="1" applyFill="1" applyBorder="1" applyAlignment="1" applyProtection="1">
      <alignment horizontal="center"/>
    </xf>
    <xf numFmtId="3" fontId="13" fillId="5" borderId="65" xfId="0" applyNumberFormat="1" applyFont="1" applyFill="1" applyBorder="1" applyAlignment="1" applyProtection="1">
      <alignment horizontal="center" vertical="center"/>
    </xf>
    <xf numFmtId="3" fontId="13" fillId="5" borderId="62" xfId="0" applyNumberFormat="1" applyFont="1" applyFill="1" applyBorder="1" applyAlignment="1" applyProtection="1">
      <alignment horizontal="center" vertical="center"/>
    </xf>
    <xf numFmtId="3" fontId="13" fillId="5" borderId="56" xfId="0" applyNumberFormat="1" applyFont="1" applyFill="1" applyBorder="1" applyAlignment="1" applyProtection="1">
      <alignment horizontal="center" vertical="center"/>
    </xf>
    <xf numFmtId="3" fontId="13" fillId="5" borderId="1" xfId="0" applyNumberFormat="1" applyFont="1" applyFill="1" applyBorder="1" applyAlignment="1" applyProtection="1">
      <alignment horizontal="center"/>
    </xf>
    <xf numFmtId="3" fontId="9" fillId="0" borderId="0" xfId="0" applyNumberFormat="1" applyFont="1" applyFill="1" applyBorder="1" applyAlignment="1" applyProtection="1">
      <alignment horizontal="center" vertical="center" wrapText="1"/>
    </xf>
    <xf numFmtId="49" fontId="3" fillId="4" borderId="2" xfId="0" applyNumberFormat="1" applyFont="1" applyFill="1" applyBorder="1" applyAlignment="1" applyProtection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282"/>
  <sheetViews>
    <sheetView tabSelected="1" view="pageBreakPreview" topLeftCell="A54" zoomScaleNormal="100" zoomScaleSheetLayoutView="100" workbookViewId="0">
      <selection activeCell="D60" sqref="D60"/>
    </sheetView>
  </sheetViews>
  <sheetFormatPr defaultColWidth="10" defaultRowHeight="12.75"/>
  <cols>
    <col min="1" max="1" width="5.85546875" style="23" customWidth="1"/>
    <col min="2" max="2" width="7.5703125" style="3" customWidth="1"/>
    <col min="3" max="3" width="5.5703125" style="26" customWidth="1"/>
    <col min="4" max="4" width="59.140625" style="4" customWidth="1"/>
    <col min="5" max="6" width="12.28515625" style="7" bestFit="1" customWidth="1"/>
    <col min="7" max="7" width="16" style="2" bestFit="1" customWidth="1"/>
    <col min="8" max="8" width="11.85546875" style="2" customWidth="1"/>
    <col min="9" max="16384" width="10" style="2"/>
  </cols>
  <sheetData>
    <row r="1" spans="1:7">
      <c r="B1" s="2"/>
      <c r="C1" s="23"/>
      <c r="D1" s="6"/>
      <c r="E1" s="8"/>
      <c r="F1" s="274"/>
      <c r="G1" s="274"/>
    </row>
    <row r="2" spans="1:7">
      <c r="B2" s="2"/>
      <c r="C2" s="23"/>
      <c r="D2" s="6"/>
      <c r="E2" s="274"/>
      <c r="F2" s="274"/>
      <c r="G2" s="274"/>
    </row>
    <row r="3" spans="1:7" ht="15.75">
      <c r="E3" s="8"/>
      <c r="F3" s="275" t="s">
        <v>155</v>
      </c>
      <c r="G3" s="276"/>
    </row>
    <row r="4" spans="1:7" ht="15.75">
      <c r="A4" s="30"/>
      <c r="B4" s="10"/>
      <c r="C4" s="27"/>
      <c r="D4" s="11"/>
      <c r="E4" s="277"/>
      <c r="F4" s="277"/>
      <c r="G4" s="277"/>
    </row>
    <row r="5" spans="1:7" ht="22.9" customHeight="1">
      <c r="A5" s="291" t="s">
        <v>157</v>
      </c>
      <c r="B5" s="291"/>
      <c r="C5" s="291"/>
      <c r="D5" s="291"/>
      <c r="E5" s="291"/>
      <c r="F5" s="291"/>
      <c r="G5" s="291"/>
    </row>
    <row r="6" spans="1:7" ht="4.5" customHeight="1" thickBot="1">
      <c r="A6" s="291"/>
      <c r="B6" s="291"/>
      <c r="C6" s="291"/>
      <c r="D6" s="291"/>
      <c r="E6" s="291"/>
      <c r="F6" s="291"/>
      <c r="G6" s="291"/>
    </row>
    <row r="7" spans="1:7" ht="0.75" hidden="1" customHeight="1" thickBot="1">
      <c r="C7" s="23"/>
      <c r="E7" s="9"/>
    </row>
    <row r="8" spans="1:7" s="3" customFormat="1" ht="13.5" thickBot="1">
      <c r="A8" s="149" t="s">
        <v>0</v>
      </c>
      <c r="B8" s="105" t="s">
        <v>1</v>
      </c>
      <c r="C8" s="156" t="s">
        <v>2</v>
      </c>
      <c r="D8" s="156" t="s">
        <v>3</v>
      </c>
      <c r="E8" s="157" t="s">
        <v>4</v>
      </c>
      <c r="F8" s="157" t="s">
        <v>5</v>
      </c>
      <c r="G8" s="158" t="s">
        <v>6</v>
      </c>
    </row>
    <row r="9" spans="1:7" s="3" customFormat="1" ht="16.5" thickBot="1">
      <c r="A9" s="278" t="s">
        <v>171</v>
      </c>
      <c r="B9" s="279"/>
      <c r="C9" s="279"/>
      <c r="D9" s="279"/>
      <c r="E9" s="279"/>
      <c r="F9" s="279"/>
      <c r="G9" s="280"/>
    </row>
    <row r="10" spans="1:7" s="5" customFormat="1" ht="13.5" thickBot="1">
      <c r="A10" s="210" t="s">
        <v>7</v>
      </c>
      <c r="B10" s="216"/>
      <c r="C10" s="212"/>
      <c r="D10" s="213" t="s">
        <v>8</v>
      </c>
      <c r="E10" s="214">
        <f>E14+E12</f>
        <v>31193.18</v>
      </c>
      <c r="F10" s="217">
        <f>F14+F12</f>
        <v>1246.0899999999999</v>
      </c>
      <c r="G10" s="215">
        <f t="shared" ref="G10:G14" si="0">F10/E10</f>
        <v>3.9947514168161113E-2</v>
      </c>
    </row>
    <row r="11" spans="1:7" s="5" customFormat="1">
      <c r="A11" s="152"/>
      <c r="B11" s="227" t="s">
        <v>158</v>
      </c>
      <c r="C11" s="136"/>
      <c r="D11" s="137" t="s">
        <v>159</v>
      </c>
      <c r="E11" s="183">
        <f>E12</f>
        <v>29947.09</v>
      </c>
      <c r="F11" s="183">
        <f>F12</f>
        <v>0</v>
      </c>
      <c r="G11" s="228">
        <f t="shared" si="0"/>
        <v>0</v>
      </c>
    </row>
    <row r="12" spans="1:7" s="5" customFormat="1" ht="38.25">
      <c r="A12" s="150"/>
      <c r="B12" s="96"/>
      <c r="C12" s="99">
        <v>2710</v>
      </c>
      <c r="D12" s="97" t="s">
        <v>160</v>
      </c>
      <c r="E12" s="186">
        <v>29947.09</v>
      </c>
      <c r="F12" s="186">
        <v>0</v>
      </c>
      <c r="G12" s="187">
        <f t="shared" si="0"/>
        <v>0</v>
      </c>
    </row>
    <row r="13" spans="1:7" s="5" customFormat="1">
      <c r="A13" s="114"/>
      <c r="B13" s="46" t="s">
        <v>109</v>
      </c>
      <c r="C13" s="19"/>
      <c r="D13" s="20" t="s">
        <v>24</v>
      </c>
      <c r="E13" s="100">
        <f>E14</f>
        <v>1246.0899999999999</v>
      </c>
      <c r="F13" s="101">
        <f>F14</f>
        <v>1246.0899999999999</v>
      </c>
      <c r="G13" s="126">
        <f t="shared" si="0"/>
        <v>1</v>
      </c>
    </row>
    <row r="14" spans="1:7" s="22" customFormat="1" ht="39" thickBot="1">
      <c r="A14" s="191"/>
      <c r="B14" s="192"/>
      <c r="C14" s="193">
        <v>2010</v>
      </c>
      <c r="D14" s="194" t="s">
        <v>124</v>
      </c>
      <c r="E14" s="171">
        <v>1246.0899999999999</v>
      </c>
      <c r="F14" s="172">
        <v>1246.0899999999999</v>
      </c>
      <c r="G14" s="195">
        <f t="shared" si="0"/>
        <v>1</v>
      </c>
    </row>
    <row r="15" spans="1:7" s="22" customFormat="1" ht="13.5" thickBot="1">
      <c r="A15" s="210">
        <v>600</v>
      </c>
      <c r="B15" s="211"/>
      <c r="C15" s="212"/>
      <c r="D15" s="213" t="s">
        <v>139</v>
      </c>
      <c r="E15" s="214">
        <f>E16</f>
        <v>0</v>
      </c>
      <c r="F15" s="214">
        <f>F16</f>
        <v>1599</v>
      </c>
      <c r="G15" s="215">
        <v>0</v>
      </c>
    </row>
    <row r="16" spans="1:7" s="22" customFormat="1">
      <c r="A16" s="118"/>
      <c r="B16" s="31" t="s">
        <v>9</v>
      </c>
      <c r="C16" s="14"/>
      <c r="D16" s="15" t="s">
        <v>10</v>
      </c>
      <c r="E16" s="130">
        <f>E17</f>
        <v>0</v>
      </c>
      <c r="F16" s="131">
        <f>SUM(F17:F17)</f>
        <v>1599</v>
      </c>
      <c r="G16" s="132">
        <v>0</v>
      </c>
    </row>
    <row r="17" spans="1:7" s="22" customFormat="1" ht="26.25" thickBot="1">
      <c r="A17" s="118"/>
      <c r="B17" s="31"/>
      <c r="C17" s="40" t="s">
        <v>162</v>
      </c>
      <c r="D17" s="17" t="s">
        <v>163</v>
      </c>
      <c r="E17" s="129">
        <v>0</v>
      </c>
      <c r="F17" s="168">
        <v>1599</v>
      </c>
      <c r="G17" s="127">
        <v>0</v>
      </c>
    </row>
    <row r="18" spans="1:7" s="5" customFormat="1" ht="13.5" thickBot="1">
      <c r="A18" s="210" t="s">
        <v>11</v>
      </c>
      <c r="B18" s="216"/>
      <c r="C18" s="212"/>
      <c r="D18" s="213" t="s">
        <v>12</v>
      </c>
      <c r="E18" s="214">
        <f>E19+E27</f>
        <v>1550900</v>
      </c>
      <c r="F18" s="214">
        <f>F19+F27</f>
        <v>648340.14999999991</v>
      </c>
      <c r="G18" s="215">
        <f>F18/E18</f>
        <v>0.41804123412212257</v>
      </c>
    </row>
    <row r="19" spans="1:7">
      <c r="A19" s="114"/>
      <c r="B19" s="36" t="s">
        <v>13</v>
      </c>
      <c r="C19" s="19"/>
      <c r="D19" s="20" t="s">
        <v>14</v>
      </c>
      <c r="E19" s="100">
        <f>SUM(E20:E26)</f>
        <v>1485200</v>
      </c>
      <c r="F19" s="101">
        <f>SUM(F20:F26)</f>
        <v>648340.14999999991</v>
      </c>
      <c r="G19" s="126">
        <f>F19/E19</f>
        <v>0.4365339011580931</v>
      </c>
    </row>
    <row r="20" spans="1:7" ht="25.5">
      <c r="A20" s="115"/>
      <c r="B20" s="31"/>
      <c r="C20" s="41" t="s">
        <v>54</v>
      </c>
      <c r="D20" s="24" t="s">
        <v>55</v>
      </c>
      <c r="E20" s="129">
        <v>3000</v>
      </c>
      <c r="F20" s="168">
        <v>200</v>
      </c>
      <c r="G20" s="127">
        <f>F20/E20</f>
        <v>6.6666666666666666E-2</v>
      </c>
    </row>
    <row r="21" spans="1:7">
      <c r="A21" s="115"/>
      <c r="B21" s="31"/>
      <c r="C21" s="41" t="s">
        <v>164</v>
      </c>
      <c r="D21" s="24" t="s">
        <v>165</v>
      </c>
      <c r="E21" s="129">
        <v>100000</v>
      </c>
      <c r="F21" s="168">
        <v>91282.09</v>
      </c>
      <c r="G21" s="127">
        <f t="shared" ref="G21:G29" si="1">F21/E21</f>
        <v>0.91282089999999994</v>
      </c>
    </row>
    <row r="22" spans="1:7">
      <c r="A22" s="115"/>
      <c r="B22" s="31"/>
      <c r="C22" s="41" t="s">
        <v>68</v>
      </c>
      <c r="D22" s="17" t="s">
        <v>69</v>
      </c>
      <c r="E22" s="129">
        <v>3100</v>
      </c>
      <c r="F22" s="168">
        <v>0</v>
      </c>
      <c r="G22" s="127">
        <f t="shared" si="1"/>
        <v>0</v>
      </c>
    </row>
    <row r="23" spans="1:7" ht="38.25">
      <c r="A23" s="115"/>
      <c r="B23" s="34"/>
      <c r="C23" s="40" t="s">
        <v>56</v>
      </c>
      <c r="D23" s="17" t="s">
        <v>125</v>
      </c>
      <c r="E23" s="129">
        <v>1020600</v>
      </c>
      <c r="F23" s="168">
        <v>387888.89</v>
      </c>
      <c r="G23" s="127">
        <f t="shared" si="1"/>
        <v>0.38005966098373506</v>
      </c>
    </row>
    <row r="24" spans="1:7">
      <c r="A24" s="115"/>
      <c r="B24" s="34"/>
      <c r="C24" s="40" t="s">
        <v>60</v>
      </c>
      <c r="D24" s="17" t="s">
        <v>61</v>
      </c>
      <c r="E24" s="129">
        <v>300000</v>
      </c>
      <c r="F24" s="168">
        <v>141068.57999999999</v>
      </c>
      <c r="G24" s="127">
        <f t="shared" si="1"/>
        <v>0.47022859999999994</v>
      </c>
    </row>
    <row r="25" spans="1:7">
      <c r="A25" s="140"/>
      <c r="B25" s="34"/>
      <c r="C25" s="40" t="s">
        <v>62</v>
      </c>
      <c r="D25" s="17" t="s">
        <v>15</v>
      </c>
      <c r="E25" s="129">
        <v>55000</v>
      </c>
      <c r="F25" s="168">
        <v>24005.69</v>
      </c>
      <c r="G25" s="127">
        <f t="shared" si="1"/>
        <v>0.43646709090909086</v>
      </c>
    </row>
    <row r="26" spans="1:7">
      <c r="A26" s="13"/>
      <c r="B26" s="18"/>
      <c r="C26" s="40" t="s">
        <v>63</v>
      </c>
      <c r="D26" s="17" t="s">
        <v>64</v>
      </c>
      <c r="E26" s="129">
        <v>3500</v>
      </c>
      <c r="F26" s="129">
        <v>3894.9</v>
      </c>
      <c r="G26" s="127">
        <f t="shared" si="1"/>
        <v>1.1128285714285715</v>
      </c>
    </row>
    <row r="27" spans="1:7">
      <c r="A27" s="13"/>
      <c r="B27" s="13">
        <v>70095</v>
      </c>
      <c r="C27" s="40"/>
      <c r="D27" s="15" t="s">
        <v>24</v>
      </c>
      <c r="E27" s="130">
        <f>SUM(E28:E29)</f>
        <v>65700</v>
      </c>
      <c r="F27" s="130">
        <f>SUM(F28:F29)</f>
        <v>0</v>
      </c>
      <c r="G27" s="127">
        <f t="shared" si="1"/>
        <v>0</v>
      </c>
    </row>
    <row r="28" spans="1:7" ht="51">
      <c r="A28" s="13"/>
      <c r="B28" s="18"/>
      <c r="C28" s="40" t="s">
        <v>168</v>
      </c>
      <c r="D28" s="17" t="s">
        <v>170</v>
      </c>
      <c r="E28" s="129">
        <v>55845</v>
      </c>
      <c r="F28" s="129">
        <v>0</v>
      </c>
      <c r="G28" s="127">
        <f t="shared" si="1"/>
        <v>0</v>
      </c>
    </row>
    <row r="29" spans="1:7" ht="51.75" thickBot="1">
      <c r="A29" s="108"/>
      <c r="B29" s="39"/>
      <c r="C29" s="43" t="s">
        <v>169</v>
      </c>
      <c r="D29" s="21" t="s">
        <v>170</v>
      </c>
      <c r="E29" s="175">
        <v>9855</v>
      </c>
      <c r="F29" s="175">
        <v>0</v>
      </c>
      <c r="G29" s="127">
        <f t="shared" si="1"/>
        <v>0</v>
      </c>
    </row>
    <row r="30" spans="1:7" ht="15" customHeight="1" thickBot="1">
      <c r="A30" s="210" t="s">
        <v>16</v>
      </c>
      <c r="B30" s="221"/>
      <c r="C30" s="212"/>
      <c r="D30" s="213" t="s">
        <v>17</v>
      </c>
      <c r="E30" s="214">
        <f>E31</f>
        <v>160000</v>
      </c>
      <c r="F30" s="214">
        <f>F31</f>
        <v>67281.600000000006</v>
      </c>
      <c r="G30" s="215">
        <f t="shared" ref="G30:G94" si="2">F30/E30</f>
        <v>0.42051000000000005</v>
      </c>
    </row>
    <row r="31" spans="1:7">
      <c r="A31" s="114"/>
      <c r="B31" s="36" t="s">
        <v>18</v>
      </c>
      <c r="C31" s="19"/>
      <c r="D31" s="20" t="s">
        <v>19</v>
      </c>
      <c r="E31" s="100">
        <f>E32</f>
        <v>160000</v>
      </c>
      <c r="F31" s="101">
        <f>F32</f>
        <v>67281.600000000006</v>
      </c>
      <c r="G31" s="126">
        <f t="shared" si="2"/>
        <v>0.42051000000000005</v>
      </c>
    </row>
    <row r="32" spans="1:7" ht="13.5" thickBot="1">
      <c r="A32" s="140"/>
      <c r="B32" s="32"/>
      <c r="C32" s="43" t="s">
        <v>60</v>
      </c>
      <c r="D32" s="21" t="s">
        <v>61</v>
      </c>
      <c r="E32" s="175">
        <v>160000</v>
      </c>
      <c r="F32" s="176">
        <v>67281.600000000006</v>
      </c>
      <c r="G32" s="173">
        <f t="shared" si="2"/>
        <v>0.42051000000000005</v>
      </c>
    </row>
    <row r="33" spans="1:7" ht="13.5" thickBot="1">
      <c r="A33" s="210" t="s">
        <v>20</v>
      </c>
      <c r="B33" s="216"/>
      <c r="C33" s="220"/>
      <c r="D33" s="213" t="s">
        <v>21</v>
      </c>
      <c r="E33" s="214">
        <f>SUM(E34+E37+E44+E42)</f>
        <v>205553</v>
      </c>
      <c r="F33" s="214">
        <f>SUM(F34+F37+F44+F42)</f>
        <v>101233.8</v>
      </c>
      <c r="G33" s="215">
        <f t="shared" si="2"/>
        <v>0.49249487966607153</v>
      </c>
    </row>
    <row r="34" spans="1:7" ht="13.5" customHeight="1">
      <c r="A34" s="114"/>
      <c r="B34" s="47" t="s">
        <v>22</v>
      </c>
      <c r="C34" s="46"/>
      <c r="D34" s="20" t="s">
        <v>23</v>
      </c>
      <c r="E34" s="100">
        <f>SUM(E35+E36)</f>
        <v>86053</v>
      </c>
      <c r="F34" s="101">
        <f>SUM(F35+F36)</f>
        <v>46334.35</v>
      </c>
      <c r="G34" s="126">
        <f t="shared" si="2"/>
        <v>0.53843968252123686</v>
      </c>
    </row>
    <row r="35" spans="1:7" ht="37.5" customHeight="1">
      <c r="A35" s="115"/>
      <c r="B35" s="18"/>
      <c r="C35" s="40" t="s">
        <v>65</v>
      </c>
      <c r="D35" s="17" t="s">
        <v>124</v>
      </c>
      <c r="E35" s="129">
        <v>86003</v>
      </c>
      <c r="F35" s="168">
        <v>46308</v>
      </c>
      <c r="G35" s="127">
        <f t="shared" si="2"/>
        <v>0.53844633326744418</v>
      </c>
    </row>
    <row r="36" spans="1:7" ht="25.5">
      <c r="A36" s="116"/>
      <c r="B36" s="73"/>
      <c r="C36" s="40" t="s">
        <v>66</v>
      </c>
      <c r="D36" s="17" t="s">
        <v>67</v>
      </c>
      <c r="E36" s="129">
        <v>50</v>
      </c>
      <c r="F36" s="168">
        <v>26.35</v>
      </c>
      <c r="G36" s="127">
        <f t="shared" si="2"/>
        <v>0.52700000000000002</v>
      </c>
    </row>
    <row r="37" spans="1:7" s="94" customFormat="1">
      <c r="A37" s="115"/>
      <c r="B37" s="48">
        <v>75023</v>
      </c>
      <c r="C37" s="42"/>
      <c r="D37" s="15" t="s">
        <v>138</v>
      </c>
      <c r="E37" s="130">
        <f>SUM(E38+E39+E40+E41)</f>
        <v>119500</v>
      </c>
      <c r="F37" s="130">
        <f>SUM(F38+F39+F40+F41)</f>
        <v>54801.35</v>
      </c>
      <c r="G37" s="132">
        <f>F37/E37</f>
        <v>0.45858870292887027</v>
      </c>
    </row>
    <row r="38" spans="1:7" s="94" customFormat="1">
      <c r="A38" s="115"/>
      <c r="B38" s="48"/>
      <c r="C38" s="40" t="s">
        <v>72</v>
      </c>
      <c r="D38" s="17" t="s">
        <v>108</v>
      </c>
      <c r="E38" s="129">
        <v>500</v>
      </c>
      <c r="F38" s="129">
        <v>0</v>
      </c>
      <c r="G38" s="127">
        <f>F38/E38</f>
        <v>0</v>
      </c>
    </row>
    <row r="39" spans="1:7">
      <c r="A39" s="116"/>
      <c r="B39" s="73"/>
      <c r="C39" s="40" t="s">
        <v>68</v>
      </c>
      <c r="D39" s="17" t="s">
        <v>69</v>
      </c>
      <c r="E39" s="129">
        <v>110000</v>
      </c>
      <c r="F39" s="129">
        <v>41664.559999999998</v>
      </c>
      <c r="G39" s="127">
        <f>F39/E39</f>
        <v>0.37876872727272726</v>
      </c>
    </row>
    <row r="40" spans="1:7">
      <c r="A40" s="116"/>
      <c r="B40" s="73"/>
      <c r="C40" s="40" t="s">
        <v>60</v>
      </c>
      <c r="D40" s="17" t="s">
        <v>61</v>
      </c>
      <c r="E40" s="129">
        <v>5000</v>
      </c>
      <c r="F40" s="129">
        <v>3218.3</v>
      </c>
      <c r="G40" s="127">
        <f>F40/E40</f>
        <v>0.64366000000000001</v>
      </c>
    </row>
    <row r="41" spans="1:7">
      <c r="A41" s="116"/>
      <c r="B41" s="73"/>
      <c r="C41" s="40" t="s">
        <v>62</v>
      </c>
      <c r="D41" s="17" t="s">
        <v>15</v>
      </c>
      <c r="E41" s="129">
        <v>4000</v>
      </c>
      <c r="F41" s="129">
        <v>9918.49</v>
      </c>
      <c r="G41" s="127">
        <f>F41/E41</f>
        <v>2.4796225000000001</v>
      </c>
    </row>
    <row r="42" spans="1:7">
      <c r="A42" s="116"/>
      <c r="B42" s="48">
        <v>75075</v>
      </c>
      <c r="C42" s="42"/>
      <c r="D42" s="15" t="s">
        <v>148</v>
      </c>
      <c r="E42" s="130">
        <f>SUM(E43:E43)</f>
        <v>0</v>
      </c>
      <c r="F42" s="130">
        <f>SUM(F43:F43)</f>
        <v>98.1</v>
      </c>
      <c r="G42" s="132">
        <v>0</v>
      </c>
    </row>
    <row r="43" spans="1:7">
      <c r="A43" s="116"/>
      <c r="B43" s="73"/>
      <c r="C43" s="40" t="s">
        <v>63</v>
      </c>
      <c r="D43" s="17" t="s">
        <v>64</v>
      </c>
      <c r="E43" s="129">
        <v>0</v>
      </c>
      <c r="F43" s="129">
        <v>98.1</v>
      </c>
      <c r="G43" s="127">
        <v>0</v>
      </c>
    </row>
    <row r="44" spans="1:7">
      <c r="A44" s="117"/>
      <c r="B44" s="48">
        <v>75095</v>
      </c>
      <c r="C44" s="42"/>
      <c r="D44" s="15" t="s">
        <v>24</v>
      </c>
      <c r="E44" s="130">
        <f>SUM(E45:E45)</f>
        <v>0</v>
      </c>
      <c r="F44" s="130">
        <f>SUM(F45:F45)</f>
        <v>0</v>
      </c>
      <c r="G44" s="132">
        <v>0</v>
      </c>
    </row>
    <row r="45" spans="1:7" ht="13.5" thickBot="1">
      <c r="A45" s="116"/>
      <c r="B45" s="73"/>
      <c r="C45" s="40" t="s">
        <v>72</v>
      </c>
      <c r="D45" s="17" t="s">
        <v>108</v>
      </c>
      <c r="E45" s="129">
        <v>0</v>
      </c>
      <c r="F45" s="129">
        <v>0</v>
      </c>
      <c r="G45" s="127">
        <v>0</v>
      </c>
    </row>
    <row r="46" spans="1:7" s="1" customFormat="1" ht="26.25" thickBot="1">
      <c r="A46" s="210" t="s">
        <v>25</v>
      </c>
      <c r="B46" s="221"/>
      <c r="C46" s="220"/>
      <c r="D46" s="213" t="s">
        <v>113</v>
      </c>
      <c r="E46" s="214">
        <f>E47</f>
        <v>5980</v>
      </c>
      <c r="F46" s="214">
        <f>F47</f>
        <v>5372</v>
      </c>
      <c r="G46" s="215">
        <f t="shared" si="2"/>
        <v>0.89832775919732444</v>
      </c>
    </row>
    <row r="47" spans="1:7" s="1" customFormat="1" ht="26.25" customHeight="1">
      <c r="A47" s="114"/>
      <c r="B47" s="36" t="s">
        <v>26</v>
      </c>
      <c r="C47" s="46"/>
      <c r="D47" s="20" t="s">
        <v>27</v>
      </c>
      <c r="E47" s="100">
        <f>E48</f>
        <v>5980</v>
      </c>
      <c r="F47" s="101">
        <f>F48</f>
        <v>5372</v>
      </c>
      <c r="G47" s="126">
        <f t="shared" si="2"/>
        <v>0.89832775919732444</v>
      </c>
    </row>
    <row r="48" spans="1:7" s="1" customFormat="1" ht="39" thickBot="1">
      <c r="A48" s="140"/>
      <c r="B48" s="52"/>
      <c r="C48" s="53" t="s">
        <v>65</v>
      </c>
      <c r="D48" s="21" t="s">
        <v>124</v>
      </c>
      <c r="E48" s="166">
        <v>5980</v>
      </c>
      <c r="F48" s="167">
        <v>5372</v>
      </c>
      <c r="G48" s="173">
        <f t="shared" si="2"/>
        <v>0.89832775919732444</v>
      </c>
    </row>
    <row r="49" spans="1:233" s="1" customFormat="1" ht="16.5" thickBot="1">
      <c r="A49" s="210">
        <v>752</v>
      </c>
      <c r="B49" s="216"/>
      <c r="C49" s="220"/>
      <c r="D49" s="213" t="s">
        <v>135</v>
      </c>
      <c r="E49" s="214">
        <f>E50</f>
        <v>200</v>
      </c>
      <c r="F49" s="217">
        <f>F50</f>
        <v>200</v>
      </c>
      <c r="G49" s="215">
        <f t="shared" si="2"/>
        <v>1</v>
      </c>
    </row>
    <row r="50" spans="1:233" s="83" customFormat="1" ht="16.5" customHeight="1">
      <c r="A50" s="141"/>
      <c r="B50" s="55">
        <v>75212</v>
      </c>
      <c r="C50" s="56"/>
      <c r="D50" s="57" t="s">
        <v>136</v>
      </c>
      <c r="E50" s="128">
        <f>E51</f>
        <v>200</v>
      </c>
      <c r="F50" s="128">
        <f>F51</f>
        <v>200</v>
      </c>
      <c r="G50" s="178">
        <f t="shared" si="2"/>
        <v>1</v>
      </c>
    </row>
    <row r="51" spans="1:233" s="1" customFormat="1" ht="39" thickBot="1">
      <c r="A51" s="119"/>
      <c r="B51" s="82"/>
      <c r="C51" s="54" t="s">
        <v>65</v>
      </c>
      <c r="D51" s="92" t="s">
        <v>124</v>
      </c>
      <c r="E51" s="177">
        <v>200</v>
      </c>
      <c r="F51" s="177">
        <v>200</v>
      </c>
      <c r="G51" s="195">
        <f t="shared" si="2"/>
        <v>1</v>
      </c>
    </row>
    <row r="52" spans="1:233" s="87" customFormat="1" ht="16.5" thickBot="1">
      <c r="A52" s="222">
        <v>754</v>
      </c>
      <c r="B52" s="223"/>
      <c r="C52" s="224"/>
      <c r="D52" s="213" t="s">
        <v>28</v>
      </c>
      <c r="E52" s="214">
        <f>SUM(E53+E55)</f>
        <v>13000</v>
      </c>
      <c r="F52" s="214">
        <f>SUM(F53+F55)</f>
        <v>6397.52</v>
      </c>
      <c r="G52" s="215">
        <f t="shared" si="2"/>
        <v>0.49211692307692312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90"/>
    </row>
    <row r="53" spans="1:233" s="88" customFormat="1" ht="23.25" customHeight="1">
      <c r="A53" s="141"/>
      <c r="B53" s="55" t="s">
        <v>29</v>
      </c>
      <c r="C53" s="58"/>
      <c r="D53" s="57" t="s">
        <v>30</v>
      </c>
      <c r="E53" s="128">
        <f>E54</f>
        <v>1000</v>
      </c>
      <c r="F53" s="128">
        <f>+F54</f>
        <v>1000</v>
      </c>
      <c r="G53" s="178">
        <f t="shared" si="2"/>
        <v>1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91"/>
    </row>
    <row r="54" spans="1:233" s="1" customFormat="1" ht="38.25">
      <c r="A54" s="114"/>
      <c r="B54" s="80"/>
      <c r="C54" s="84">
        <v>2010</v>
      </c>
      <c r="D54" s="51" t="s">
        <v>124</v>
      </c>
      <c r="E54" s="164">
        <v>1000</v>
      </c>
      <c r="F54" s="165">
        <v>1000</v>
      </c>
      <c r="G54" s="179">
        <f t="shared" si="2"/>
        <v>1</v>
      </c>
    </row>
    <row r="55" spans="1:233" s="1" customFormat="1" ht="15.75">
      <c r="A55" s="115"/>
      <c r="B55" s="31" t="s">
        <v>31</v>
      </c>
      <c r="C55" s="42"/>
      <c r="D55" s="15" t="s">
        <v>137</v>
      </c>
      <c r="E55" s="130">
        <f>E56</f>
        <v>12000</v>
      </c>
      <c r="F55" s="130">
        <f>F56</f>
        <v>5397.52</v>
      </c>
      <c r="G55" s="132">
        <f t="shared" si="2"/>
        <v>0.44979333333333338</v>
      </c>
    </row>
    <row r="56" spans="1:233" s="1" customFormat="1" ht="14.25" customHeight="1" thickBot="1">
      <c r="A56" s="115"/>
      <c r="B56" s="18"/>
      <c r="C56" s="40" t="s">
        <v>72</v>
      </c>
      <c r="D56" s="17" t="s">
        <v>108</v>
      </c>
      <c r="E56" s="129">
        <v>12000</v>
      </c>
      <c r="F56" s="168">
        <v>5397.52</v>
      </c>
      <c r="G56" s="127">
        <f t="shared" si="2"/>
        <v>0.44979333333333338</v>
      </c>
    </row>
    <row r="57" spans="1:233" ht="39" thickBot="1">
      <c r="A57" s="222">
        <v>756</v>
      </c>
      <c r="B57" s="223"/>
      <c r="C57" s="225"/>
      <c r="D57" s="226" t="s">
        <v>114</v>
      </c>
      <c r="E57" s="214">
        <f>SUM(E58+E60+E68+E78+E87+E85)</f>
        <v>14140945</v>
      </c>
      <c r="F57" s="214">
        <f>SUM(F58+F60+F68+F78+F87+F85)</f>
        <v>6655113.6699999999</v>
      </c>
      <c r="G57" s="215">
        <f>F57/E57</f>
        <v>0.47062722257953765</v>
      </c>
    </row>
    <row r="58" spans="1:233">
      <c r="A58" s="142"/>
      <c r="B58" s="38">
        <v>75601</v>
      </c>
      <c r="C58" s="44"/>
      <c r="D58" s="139" t="s">
        <v>73</v>
      </c>
      <c r="E58" s="100">
        <f>E59</f>
        <v>10000</v>
      </c>
      <c r="F58" s="100">
        <f>F59</f>
        <v>2355.21</v>
      </c>
      <c r="G58" s="126">
        <f t="shared" si="2"/>
        <v>0.23552100000000001</v>
      </c>
    </row>
    <row r="59" spans="1:233" ht="25.5">
      <c r="A59" s="121"/>
      <c r="B59" s="38"/>
      <c r="C59" s="59" t="s">
        <v>74</v>
      </c>
      <c r="D59" s="24" t="s">
        <v>126</v>
      </c>
      <c r="E59" s="164">
        <v>10000</v>
      </c>
      <c r="F59" s="165">
        <v>2355.21</v>
      </c>
      <c r="G59" s="127">
        <f t="shared" si="2"/>
        <v>0.23552100000000001</v>
      </c>
    </row>
    <row r="60" spans="1:233" ht="38.25">
      <c r="A60" s="121"/>
      <c r="B60" s="48">
        <v>75615</v>
      </c>
      <c r="C60" s="45"/>
      <c r="D60" s="15" t="s">
        <v>115</v>
      </c>
      <c r="E60" s="130">
        <f>SUM(E61:E67)</f>
        <v>3431750</v>
      </c>
      <c r="F60" s="130">
        <f>SUM(F61:F67)</f>
        <v>1520634.33</v>
      </c>
      <c r="G60" s="132">
        <f t="shared" si="2"/>
        <v>0.44310754862679391</v>
      </c>
    </row>
    <row r="61" spans="1:233">
      <c r="A61" s="121"/>
      <c r="B61" s="48"/>
      <c r="C61" s="25" t="s">
        <v>76</v>
      </c>
      <c r="D61" s="24" t="s">
        <v>77</v>
      </c>
      <c r="E61" s="129">
        <v>3400000</v>
      </c>
      <c r="F61" s="129">
        <v>1497543.58</v>
      </c>
      <c r="G61" s="127">
        <f t="shared" si="2"/>
        <v>0.44045399411764707</v>
      </c>
    </row>
    <row r="62" spans="1:233" ht="15" customHeight="1">
      <c r="A62" s="121"/>
      <c r="B62" s="48"/>
      <c r="C62" s="25" t="s">
        <v>78</v>
      </c>
      <c r="D62" s="24" t="s">
        <v>79</v>
      </c>
      <c r="E62" s="129">
        <v>3950</v>
      </c>
      <c r="F62" s="168">
        <v>4232</v>
      </c>
      <c r="G62" s="127">
        <f t="shared" si="2"/>
        <v>1.071392405063291</v>
      </c>
    </row>
    <row r="63" spans="1:233" ht="15.75" customHeight="1">
      <c r="A63" s="121"/>
      <c r="B63" s="48"/>
      <c r="C63" s="25" t="s">
        <v>80</v>
      </c>
      <c r="D63" s="24" t="s">
        <v>111</v>
      </c>
      <c r="E63" s="129">
        <v>22000</v>
      </c>
      <c r="F63" s="168">
        <v>11488</v>
      </c>
      <c r="G63" s="127">
        <f t="shared" si="2"/>
        <v>0.52218181818181819</v>
      </c>
    </row>
    <row r="64" spans="1:233" ht="15.75" customHeight="1">
      <c r="A64" s="143"/>
      <c r="B64" s="48"/>
      <c r="C64" s="25" t="s">
        <v>81</v>
      </c>
      <c r="D64" s="24" t="s">
        <v>86</v>
      </c>
      <c r="E64" s="129">
        <v>800</v>
      </c>
      <c r="F64" s="129">
        <v>717</v>
      </c>
      <c r="G64" s="127">
        <f t="shared" si="2"/>
        <v>0.89624999999999999</v>
      </c>
    </row>
    <row r="65" spans="1:18" ht="15.75" customHeight="1">
      <c r="A65" s="143"/>
      <c r="B65" s="48"/>
      <c r="C65" s="25" t="s">
        <v>82</v>
      </c>
      <c r="D65" s="24" t="s">
        <v>83</v>
      </c>
      <c r="E65" s="129">
        <v>500</v>
      </c>
      <c r="F65" s="129">
        <v>353.9</v>
      </c>
      <c r="G65" s="127">
        <f t="shared" si="2"/>
        <v>0.70779999999999998</v>
      </c>
    </row>
    <row r="66" spans="1:18">
      <c r="A66" s="143"/>
      <c r="B66" s="49"/>
      <c r="C66" s="60" t="s">
        <v>68</v>
      </c>
      <c r="D66" s="50" t="s">
        <v>69</v>
      </c>
      <c r="E66" s="166">
        <v>500</v>
      </c>
      <c r="F66" s="167">
        <v>325.8</v>
      </c>
      <c r="G66" s="127">
        <f t="shared" si="2"/>
        <v>0.65160000000000007</v>
      </c>
    </row>
    <row r="67" spans="1:18" s="81" customFormat="1">
      <c r="A67" s="121"/>
      <c r="B67" s="48"/>
      <c r="C67" s="25" t="s">
        <v>75</v>
      </c>
      <c r="D67" s="24" t="s">
        <v>84</v>
      </c>
      <c r="E67" s="129">
        <v>4000</v>
      </c>
      <c r="F67" s="129">
        <v>5974.05</v>
      </c>
      <c r="G67" s="127">
        <f t="shared" si="2"/>
        <v>1.4935125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85"/>
    </row>
    <row r="68" spans="1:18" ht="38.25">
      <c r="A68" s="142"/>
      <c r="B68" s="89">
        <v>75616</v>
      </c>
      <c r="C68" s="44"/>
      <c r="D68" s="20" t="s">
        <v>85</v>
      </c>
      <c r="E68" s="100">
        <f>SUM(E69:E77)</f>
        <v>2350200</v>
      </c>
      <c r="F68" s="100">
        <f>SUM(F69:F77)</f>
        <v>1155485.07</v>
      </c>
      <c r="G68" s="126">
        <f t="shared" si="2"/>
        <v>0.49165393158029108</v>
      </c>
    </row>
    <row r="69" spans="1:18">
      <c r="A69" s="121"/>
      <c r="B69" s="48"/>
      <c r="C69" s="25" t="s">
        <v>76</v>
      </c>
      <c r="D69" s="24" t="s">
        <v>77</v>
      </c>
      <c r="E69" s="129">
        <v>1050000</v>
      </c>
      <c r="F69" s="168">
        <v>613104.49</v>
      </c>
      <c r="G69" s="127">
        <f t="shared" si="2"/>
        <v>0.58390903809523809</v>
      </c>
    </row>
    <row r="70" spans="1:18">
      <c r="A70" s="121"/>
      <c r="B70" s="48"/>
      <c r="C70" s="25" t="s">
        <v>78</v>
      </c>
      <c r="D70" s="24" t="s">
        <v>79</v>
      </c>
      <c r="E70" s="129">
        <v>14000</v>
      </c>
      <c r="F70" s="129">
        <v>7751.8</v>
      </c>
      <c r="G70" s="127">
        <f t="shared" si="2"/>
        <v>0.55369999999999997</v>
      </c>
    </row>
    <row r="71" spans="1:18">
      <c r="A71" s="121"/>
      <c r="B71" s="48"/>
      <c r="C71" s="25" t="s">
        <v>80</v>
      </c>
      <c r="D71" s="24" t="s">
        <v>111</v>
      </c>
      <c r="E71" s="129">
        <v>200</v>
      </c>
      <c r="F71" s="168">
        <v>145</v>
      </c>
      <c r="G71" s="127">
        <f t="shared" si="2"/>
        <v>0.72499999999999998</v>
      </c>
    </row>
    <row r="72" spans="1:18" ht="15.75" customHeight="1">
      <c r="A72" s="121"/>
      <c r="B72" s="48"/>
      <c r="C72" s="25" t="s">
        <v>81</v>
      </c>
      <c r="D72" s="24" t="s">
        <v>86</v>
      </c>
      <c r="E72" s="129">
        <v>40000</v>
      </c>
      <c r="F72" s="168">
        <v>19000.580000000002</v>
      </c>
      <c r="G72" s="127">
        <f t="shared" si="2"/>
        <v>0.47501450000000006</v>
      </c>
    </row>
    <row r="73" spans="1:18">
      <c r="A73" s="121"/>
      <c r="B73" s="38"/>
      <c r="C73" s="59" t="s">
        <v>87</v>
      </c>
      <c r="D73" s="24" t="s">
        <v>88</v>
      </c>
      <c r="E73" s="164">
        <v>40000</v>
      </c>
      <c r="F73" s="165">
        <v>1154</v>
      </c>
      <c r="G73" s="127">
        <f t="shared" si="2"/>
        <v>2.8850000000000001E-2</v>
      </c>
    </row>
    <row r="74" spans="1:18">
      <c r="A74" s="121"/>
      <c r="B74" s="38"/>
      <c r="C74" s="59" t="s">
        <v>89</v>
      </c>
      <c r="D74" s="24" t="s">
        <v>112</v>
      </c>
      <c r="E74" s="164">
        <v>900000</v>
      </c>
      <c r="F74" s="165">
        <v>357189</v>
      </c>
      <c r="G74" s="127">
        <f t="shared" si="2"/>
        <v>0.39687666666666666</v>
      </c>
    </row>
    <row r="75" spans="1:18" ht="13.5" customHeight="1">
      <c r="A75" s="121"/>
      <c r="B75" s="48"/>
      <c r="C75" s="25" t="s">
        <v>82</v>
      </c>
      <c r="D75" s="24" t="s">
        <v>83</v>
      </c>
      <c r="E75" s="129">
        <v>285000</v>
      </c>
      <c r="F75" s="129">
        <v>149275.31</v>
      </c>
      <c r="G75" s="127">
        <f t="shared" si="2"/>
        <v>0.52377301754385963</v>
      </c>
    </row>
    <row r="76" spans="1:18">
      <c r="A76" s="143"/>
      <c r="B76" s="49"/>
      <c r="C76" s="60" t="s">
        <v>68</v>
      </c>
      <c r="D76" s="50" t="s">
        <v>123</v>
      </c>
      <c r="E76" s="166">
        <v>6000</v>
      </c>
      <c r="F76" s="167">
        <v>3563.07</v>
      </c>
      <c r="G76" s="127">
        <f t="shared" si="2"/>
        <v>0.59384500000000007</v>
      </c>
    </row>
    <row r="77" spans="1:18" s="81" customFormat="1" ht="16.5" customHeight="1">
      <c r="A77" s="121"/>
      <c r="B77" s="48"/>
      <c r="C77" s="25" t="s">
        <v>75</v>
      </c>
      <c r="D77" s="24" t="s">
        <v>84</v>
      </c>
      <c r="E77" s="129">
        <v>15000</v>
      </c>
      <c r="F77" s="129">
        <v>4301.82</v>
      </c>
      <c r="G77" s="127">
        <f t="shared" si="2"/>
        <v>0.28678799999999999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85"/>
    </row>
    <row r="78" spans="1:18" s="81" customFormat="1" ht="25.5">
      <c r="A78" s="121"/>
      <c r="B78" s="48">
        <v>75618</v>
      </c>
      <c r="C78" s="45"/>
      <c r="D78" s="15" t="s">
        <v>90</v>
      </c>
      <c r="E78" s="130">
        <f>SUM(E79:E84)</f>
        <v>749000</v>
      </c>
      <c r="F78" s="130">
        <f>SUM(F79:F84)</f>
        <v>443441.23</v>
      </c>
      <c r="G78" s="132">
        <f t="shared" si="2"/>
        <v>0.59204436582109476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85"/>
    </row>
    <row r="79" spans="1:18">
      <c r="A79" s="142"/>
      <c r="B79" s="38"/>
      <c r="C79" s="59" t="s">
        <v>91</v>
      </c>
      <c r="D79" s="86" t="s">
        <v>92</v>
      </c>
      <c r="E79" s="164">
        <v>30000</v>
      </c>
      <c r="F79" s="165">
        <v>16065</v>
      </c>
      <c r="G79" s="179">
        <f t="shared" si="2"/>
        <v>0.53549999999999998</v>
      </c>
    </row>
    <row r="80" spans="1:18">
      <c r="A80" s="121"/>
      <c r="B80" s="38"/>
      <c r="C80" s="59" t="s">
        <v>93</v>
      </c>
      <c r="D80" s="24" t="s">
        <v>94</v>
      </c>
      <c r="E80" s="164">
        <v>4000</v>
      </c>
      <c r="F80" s="165">
        <v>1699.8</v>
      </c>
      <c r="G80" s="179">
        <f t="shared" si="2"/>
        <v>0.42494999999999999</v>
      </c>
    </row>
    <row r="81" spans="1:7">
      <c r="A81" s="121"/>
      <c r="B81" s="38"/>
      <c r="C81" s="59" t="s">
        <v>95</v>
      </c>
      <c r="D81" s="24" t="s">
        <v>116</v>
      </c>
      <c r="E81" s="164">
        <v>415000</v>
      </c>
      <c r="F81" s="165">
        <v>311942.13</v>
      </c>
      <c r="G81" s="127">
        <f t="shared" si="2"/>
        <v>0.75166778313253013</v>
      </c>
    </row>
    <row r="82" spans="1:7" ht="27" customHeight="1">
      <c r="A82" s="121"/>
      <c r="B82" s="38"/>
      <c r="C82" s="59" t="s">
        <v>96</v>
      </c>
      <c r="D82" s="24" t="s">
        <v>97</v>
      </c>
      <c r="E82" s="164">
        <v>300000</v>
      </c>
      <c r="F82" s="165">
        <v>113547.89</v>
      </c>
      <c r="G82" s="127">
        <f t="shared" si="2"/>
        <v>0.37849296666666665</v>
      </c>
    </row>
    <row r="83" spans="1:7" ht="15.75" customHeight="1">
      <c r="A83" s="121"/>
      <c r="B83" s="38"/>
      <c r="C83" s="59" t="s">
        <v>68</v>
      </c>
      <c r="D83" s="50" t="s">
        <v>123</v>
      </c>
      <c r="E83" s="164">
        <v>0</v>
      </c>
      <c r="F83" s="165">
        <v>11.6</v>
      </c>
      <c r="G83" s="127">
        <v>0</v>
      </c>
    </row>
    <row r="84" spans="1:7">
      <c r="A84" s="121"/>
      <c r="B84" s="38"/>
      <c r="C84" s="59" t="s">
        <v>75</v>
      </c>
      <c r="D84" s="24" t="s">
        <v>84</v>
      </c>
      <c r="E84" s="164">
        <v>0</v>
      </c>
      <c r="F84" s="165">
        <v>174.81</v>
      </c>
      <c r="G84" s="127">
        <v>0</v>
      </c>
    </row>
    <row r="85" spans="1:7">
      <c r="A85" s="121"/>
      <c r="B85" s="38">
        <v>75619</v>
      </c>
      <c r="C85" s="59"/>
      <c r="D85" s="15" t="s">
        <v>173</v>
      </c>
      <c r="E85" s="164">
        <f>E86</f>
        <v>0</v>
      </c>
      <c r="F85" s="164">
        <f>F86</f>
        <v>129</v>
      </c>
      <c r="G85" s="127">
        <v>0</v>
      </c>
    </row>
    <row r="86" spans="1:7">
      <c r="A86" s="121"/>
      <c r="B86" s="38"/>
      <c r="C86" s="59" t="s">
        <v>63</v>
      </c>
      <c r="D86" s="17" t="s">
        <v>64</v>
      </c>
      <c r="E86" s="164">
        <v>0</v>
      </c>
      <c r="F86" s="165">
        <v>129</v>
      </c>
      <c r="G86" s="127">
        <v>0</v>
      </c>
    </row>
    <row r="87" spans="1:7">
      <c r="A87" s="121"/>
      <c r="B87" s="38">
        <v>75621</v>
      </c>
      <c r="C87" s="44"/>
      <c r="D87" s="15" t="s">
        <v>98</v>
      </c>
      <c r="E87" s="100">
        <f>SUM(E88+E89)</f>
        <v>7599995</v>
      </c>
      <c r="F87" s="101">
        <f>+SUM(F88+F89)</f>
        <v>3533068.83</v>
      </c>
      <c r="G87" s="132">
        <f t="shared" si="2"/>
        <v>0.46487778347222597</v>
      </c>
    </row>
    <row r="88" spans="1:7" ht="14.25" customHeight="1">
      <c r="A88" s="121"/>
      <c r="B88" s="38"/>
      <c r="C88" s="59" t="s">
        <v>99</v>
      </c>
      <c r="D88" s="24" t="s">
        <v>100</v>
      </c>
      <c r="E88" s="164">
        <v>7449995</v>
      </c>
      <c r="F88" s="165">
        <v>3436015</v>
      </c>
      <c r="G88" s="127">
        <f t="shared" si="2"/>
        <v>0.46121037665125952</v>
      </c>
    </row>
    <row r="89" spans="1:7" ht="19.5" customHeight="1" thickBot="1">
      <c r="A89" s="144"/>
      <c r="B89" s="111"/>
      <c r="C89" s="112" t="s">
        <v>101</v>
      </c>
      <c r="D89" s="113" t="s">
        <v>102</v>
      </c>
      <c r="E89" s="189">
        <v>150000</v>
      </c>
      <c r="F89" s="189">
        <v>97053.83</v>
      </c>
      <c r="G89" s="180">
        <f t="shared" si="2"/>
        <v>0.64702553333333335</v>
      </c>
    </row>
    <row r="90" spans="1:7" ht="18" customHeight="1" thickTop="1" thickBot="1">
      <c r="A90" s="230">
        <v>758</v>
      </c>
      <c r="B90" s="231"/>
      <c r="C90" s="232"/>
      <c r="D90" s="233" t="s">
        <v>32</v>
      </c>
      <c r="E90" s="234">
        <f>SUM(E91+E93)</f>
        <v>3268583</v>
      </c>
      <c r="F90" s="235">
        <f>SUM(F91+F93)</f>
        <v>1228868</v>
      </c>
      <c r="G90" s="236">
        <f t="shared" si="2"/>
        <v>0.37596352915009346</v>
      </c>
    </row>
    <row r="91" spans="1:7" ht="26.25" thickTop="1">
      <c r="A91" s="145"/>
      <c r="B91" s="102">
        <v>75801</v>
      </c>
      <c r="C91" s="103"/>
      <c r="D91" s="104" t="s">
        <v>103</v>
      </c>
      <c r="E91" s="169">
        <f>E92</f>
        <v>1939582</v>
      </c>
      <c r="F91" s="170">
        <f>F92</f>
        <v>1193592</v>
      </c>
      <c r="G91" s="146">
        <f t="shared" si="2"/>
        <v>0.61538620176924719</v>
      </c>
    </row>
    <row r="92" spans="1:7">
      <c r="A92" s="121"/>
      <c r="B92" s="33"/>
      <c r="C92" s="25">
        <v>2920</v>
      </c>
      <c r="D92" s="17" t="s">
        <v>104</v>
      </c>
      <c r="E92" s="129">
        <v>1939582</v>
      </c>
      <c r="F92" s="168">
        <v>1193592</v>
      </c>
      <c r="G92" s="127">
        <f t="shared" si="2"/>
        <v>0.61538620176924719</v>
      </c>
    </row>
    <row r="93" spans="1:7">
      <c r="A93" s="121"/>
      <c r="B93" s="33">
        <v>75814</v>
      </c>
      <c r="C93" s="28"/>
      <c r="D93" s="15" t="s">
        <v>105</v>
      </c>
      <c r="E93" s="130">
        <f>E95+E94</f>
        <v>1329001</v>
      </c>
      <c r="F93" s="130">
        <f>F95+F94</f>
        <v>35276</v>
      </c>
      <c r="G93" s="132">
        <f t="shared" si="2"/>
        <v>2.6543245640898692E-2</v>
      </c>
    </row>
    <row r="94" spans="1:7">
      <c r="A94" s="121"/>
      <c r="B94" s="33"/>
      <c r="C94" s="59" t="s">
        <v>63</v>
      </c>
      <c r="D94" s="17" t="s">
        <v>64</v>
      </c>
      <c r="E94" s="129">
        <v>860000</v>
      </c>
      <c r="F94" s="168">
        <v>35276</v>
      </c>
      <c r="G94" s="127">
        <f t="shared" si="2"/>
        <v>4.1018604651162791E-2</v>
      </c>
    </row>
    <row r="95" spans="1:7" ht="13.5" thickBot="1">
      <c r="A95" s="121"/>
      <c r="B95" s="33"/>
      <c r="C95" s="25" t="s">
        <v>133</v>
      </c>
      <c r="D95" s="17" t="s">
        <v>134</v>
      </c>
      <c r="E95" s="129">
        <v>469001</v>
      </c>
      <c r="F95" s="168">
        <v>0</v>
      </c>
      <c r="G95" s="127">
        <f>F95/E95</f>
        <v>0</v>
      </c>
    </row>
    <row r="96" spans="1:7" ht="13.5" thickBot="1">
      <c r="A96" s="210" t="s">
        <v>33</v>
      </c>
      <c r="B96" s="221"/>
      <c r="C96" s="212"/>
      <c r="D96" s="213" t="s">
        <v>34</v>
      </c>
      <c r="E96" s="214">
        <f>SUM(E97+E103+E111+E109)</f>
        <v>549551.55000000005</v>
      </c>
      <c r="F96" s="214">
        <f>SUM(F97+F103+F111+F109)</f>
        <v>314663.73000000004</v>
      </c>
      <c r="G96" s="215">
        <f>F96/E96</f>
        <v>0.57258273586890984</v>
      </c>
    </row>
    <row r="97" spans="1:7">
      <c r="A97" s="114"/>
      <c r="B97" s="36" t="s">
        <v>35</v>
      </c>
      <c r="C97" s="19"/>
      <c r="D97" s="20" t="s">
        <v>36</v>
      </c>
      <c r="E97" s="100">
        <f>SUM(E98:E102)</f>
        <v>32544</v>
      </c>
      <c r="F97" s="100">
        <f>SUM(F98:F102)</f>
        <v>30537.57</v>
      </c>
      <c r="G97" s="126">
        <f>F97/E97</f>
        <v>0.93834716076696167</v>
      </c>
    </row>
    <row r="98" spans="1:7">
      <c r="A98" s="114"/>
      <c r="B98" s="36"/>
      <c r="C98" s="84" t="s">
        <v>68</v>
      </c>
      <c r="D98" s="50" t="s">
        <v>123</v>
      </c>
      <c r="E98" s="164">
        <v>0</v>
      </c>
      <c r="F98" s="165">
        <v>81</v>
      </c>
      <c r="G98" s="179">
        <v>0</v>
      </c>
    </row>
    <row r="99" spans="1:7" ht="38.25">
      <c r="A99" s="114"/>
      <c r="B99" s="36"/>
      <c r="C99" s="84" t="s">
        <v>56</v>
      </c>
      <c r="D99" s="17" t="s">
        <v>125</v>
      </c>
      <c r="E99" s="164">
        <v>4320</v>
      </c>
      <c r="F99" s="165">
        <v>4320</v>
      </c>
      <c r="G99" s="127">
        <f>F99/E99</f>
        <v>1</v>
      </c>
    </row>
    <row r="100" spans="1:7">
      <c r="A100" s="115"/>
      <c r="B100" s="31"/>
      <c r="C100" s="40" t="s">
        <v>62</v>
      </c>
      <c r="D100" s="17" t="s">
        <v>15</v>
      </c>
      <c r="E100" s="129">
        <v>50</v>
      </c>
      <c r="F100" s="168">
        <v>2.57</v>
      </c>
      <c r="G100" s="127">
        <f t="shared" ref="G100:G101" si="3">F100/E100</f>
        <v>5.1399999999999994E-2</v>
      </c>
    </row>
    <row r="101" spans="1:7">
      <c r="A101" s="115"/>
      <c r="B101" s="31"/>
      <c r="C101" s="40" t="s">
        <v>145</v>
      </c>
      <c r="D101" s="159" t="s">
        <v>174</v>
      </c>
      <c r="E101" s="129">
        <v>14900</v>
      </c>
      <c r="F101" s="168">
        <v>12860</v>
      </c>
      <c r="G101" s="127">
        <f t="shared" si="3"/>
        <v>0.86308724832214767</v>
      </c>
    </row>
    <row r="102" spans="1:7" ht="38.25">
      <c r="A102" s="115"/>
      <c r="B102" s="31"/>
      <c r="C102" s="40" t="s">
        <v>65</v>
      </c>
      <c r="D102" s="21" t="s">
        <v>124</v>
      </c>
      <c r="E102" s="129">
        <v>13274</v>
      </c>
      <c r="F102" s="168">
        <v>13274</v>
      </c>
      <c r="G102" s="127">
        <f t="shared" ref="G102:G108" si="4">F102/E102</f>
        <v>1</v>
      </c>
    </row>
    <row r="103" spans="1:7">
      <c r="A103" s="147"/>
      <c r="B103" s="33">
        <v>80104</v>
      </c>
      <c r="C103" s="45"/>
      <c r="D103" s="138" t="s">
        <v>37</v>
      </c>
      <c r="E103" s="130">
        <f>SUM(E104:E108)</f>
        <v>491520</v>
      </c>
      <c r="F103" s="130">
        <f>SUM(F104:F108)</f>
        <v>266299.76</v>
      </c>
      <c r="G103" s="132">
        <f t="shared" si="4"/>
        <v>0.54178824869791664</v>
      </c>
    </row>
    <row r="104" spans="1:7">
      <c r="A104" s="147"/>
      <c r="B104" s="33"/>
      <c r="C104" s="25" t="s">
        <v>175</v>
      </c>
      <c r="D104" s="159" t="s">
        <v>177</v>
      </c>
      <c r="E104" s="129">
        <v>41000</v>
      </c>
      <c r="F104" s="168">
        <v>19547.919999999998</v>
      </c>
      <c r="G104" s="127">
        <f t="shared" si="4"/>
        <v>0.47677853658536579</v>
      </c>
    </row>
    <row r="105" spans="1:7" ht="25.5">
      <c r="A105" s="121"/>
      <c r="B105" s="35"/>
      <c r="C105" s="25" t="s">
        <v>176</v>
      </c>
      <c r="D105" s="161" t="s">
        <v>178</v>
      </c>
      <c r="E105" s="129">
        <v>107000</v>
      </c>
      <c r="F105" s="168">
        <v>54187.93</v>
      </c>
      <c r="G105" s="127">
        <f t="shared" si="4"/>
        <v>0.50642925233644864</v>
      </c>
    </row>
    <row r="106" spans="1:7">
      <c r="A106" s="121"/>
      <c r="B106" s="35"/>
      <c r="C106" s="25" t="s">
        <v>62</v>
      </c>
      <c r="D106" s="159" t="s">
        <v>15</v>
      </c>
      <c r="E106" s="129">
        <v>30</v>
      </c>
      <c r="F106" s="168">
        <v>76.319999999999993</v>
      </c>
      <c r="G106" s="127">
        <f t="shared" si="4"/>
        <v>2.5439999999999996</v>
      </c>
    </row>
    <row r="107" spans="1:7">
      <c r="A107" s="121"/>
      <c r="B107" s="35"/>
      <c r="C107" s="40" t="s">
        <v>63</v>
      </c>
      <c r="D107" s="159" t="s">
        <v>64</v>
      </c>
      <c r="E107" s="129">
        <v>155800</v>
      </c>
      <c r="F107" s="168">
        <v>98647.59</v>
      </c>
      <c r="G107" s="127">
        <f t="shared" si="4"/>
        <v>0.63316810012836966</v>
      </c>
    </row>
    <row r="108" spans="1:7" ht="25.5">
      <c r="A108" s="121"/>
      <c r="B108" s="35"/>
      <c r="C108" s="25" t="s">
        <v>107</v>
      </c>
      <c r="D108" s="17" t="s">
        <v>106</v>
      </c>
      <c r="E108" s="129">
        <v>187690</v>
      </c>
      <c r="F108" s="168">
        <v>93840</v>
      </c>
      <c r="G108" s="127">
        <f t="shared" si="4"/>
        <v>0.49997336032820078</v>
      </c>
    </row>
    <row r="109" spans="1:7">
      <c r="A109" s="121"/>
      <c r="B109" s="33">
        <v>80106</v>
      </c>
      <c r="C109" s="25"/>
      <c r="D109" s="15" t="s">
        <v>179</v>
      </c>
      <c r="E109" s="130">
        <f>E110</f>
        <v>11788</v>
      </c>
      <c r="F109" s="130">
        <f>F110</f>
        <v>3526.69</v>
      </c>
      <c r="G109" s="132">
        <f t="shared" ref="G109:G110" si="5">F109/E109</f>
        <v>0.29917628096369192</v>
      </c>
    </row>
    <row r="110" spans="1:7">
      <c r="A110" s="121"/>
      <c r="B110" s="35"/>
      <c r="C110" s="25" t="s">
        <v>63</v>
      </c>
      <c r="D110" s="159" t="s">
        <v>64</v>
      </c>
      <c r="E110" s="129">
        <v>11788</v>
      </c>
      <c r="F110" s="168">
        <v>3526.69</v>
      </c>
      <c r="G110" s="127">
        <f t="shared" si="5"/>
        <v>0.29917628096369192</v>
      </c>
    </row>
    <row r="111" spans="1:7" ht="13.5" customHeight="1">
      <c r="A111" s="115"/>
      <c r="B111" s="13" t="s">
        <v>38</v>
      </c>
      <c r="C111" s="14"/>
      <c r="D111" s="15" t="s">
        <v>39</v>
      </c>
      <c r="E111" s="130">
        <f>SUM(E112:E116)</f>
        <v>13699.55</v>
      </c>
      <c r="F111" s="130">
        <f>SUM(F112:F116)</f>
        <v>14299.71</v>
      </c>
      <c r="G111" s="132">
        <f>F111/E111</f>
        <v>1.0438087382432271</v>
      </c>
    </row>
    <row r="112" spans="1:7" ht="13.5" customHeight="1">
      <c r="A112" s="115"/>
      <c r="B112" s="39"/>
      <c r="C112" s="40" t="s">
        <v>68</v>
      </c>
      <c r="D112" s="21" t="s">
        <v>69</v>
      </c>
      <c r="E112" s="175">
        <v>0</v>
      </c>
      <c r="F112" s="176">
        <v>89</v>
      </c>
      <c r="G112" s="127">
        <v>0</v>
      </c>
    </row>
    <row r="113" spans="1:7" ht="39.75" customHeight="1">
      <c r="A113" s="115"/>
      <c r="B113" s="32"/>
      <c r="C113" s="40" t="s">
        <v>56</v>
      </c>
      <c r="D113" s="17" t="s">
        <v>125</v>
      </c>
      <c r="E113" s="175">
        <v>0</v>
      </c>
      <c r="F113" s="176">
        <v>80</v>
      </c>
      <c r="G113" s="127">
        <v>0</v>
      </c>
    </row>
    <row r="114" spans="1:7" ht="13.5" customHeight="1">
      <c r="A114" s="115"/>
      <c r="B114" s="32"/>
      <c r="C114" s="43" t="s">
        <v>62</v>
      </c>
      <c r="D114" s="21" t="s">
        <v>15</v>
      </c>
      <c r="E114" s="175">
        <v>0</v>
      </c>
      <c r="F114" s="176">
        <v>0.4</v>
      </c>
      <c r="G114" s="127">
        <v>0</v>
      </c>
    </row>
    <row r="115" spans="1:7" ht="13.5" customHeight="1">
      <c r="A115" s="115"/>
      <c r="B115" s="32"/>
      <c r="C115" s="43" t="s">
        <v>63</v>
      </c>
      <c r="D115" s="159" t="s">
        <v>64</v>
      </c>
      <c r="E115" s="175">
        <v>0</v>
      </c>
      <c r="F115" s="176">
        <v>430.76</v>
      </c>
      <c r="G115" s="127">
        <v>0</v>
      </c>
    </row>
    <row r="116" spans="1:7" ht="39" thickBot="1">
      <c r="A116" s="108"/>
      <c r="B116" s="39"/>
      <c r="C116" s="43" t="s">
        <v>65</v>
      </c>
      <c r="D116" s="21" t="s">
        <v>124</v>
      </c>
      <c r="E116" s="175">
        <v>13699.55</v>
      </c>
      <c r="F116" s="175">
        <v>13699.55</v>
      </c>
      <c r="G116" s="229">
        <f>F116/E116</f>
        <v>1</v>
      </c>
    </row>
    <row r="117" spans="1:7" ht="13.5" thickBot="1">
      <c r="A117" s="237">
        <v>851</v>
      </c>
      <c r="B117" s="238"/>
      <c r="C117" s="239"/>
      <c r="D117" s="240" t="s">
        <v>180</v>
      </c>
      <c r="E117" s="241">
        <f>E118</f>
        <v>0</v>
      </c>
      <c r="F117" s="241">
        <f>F118</f>
        <v>3911</v>
      </c>
      <c r="G117" s="242">
        <v>0</v>
      </c>
    </row>
    <row r="118" spans="1:7">
      <c r="A118" s="47"/>
      <c r="B118" s="47">
        <v>85154</v>
      </c>
      <c r="C118" s="84"/>
      <c r="D118" s="20" t="s">
        <v>181</v>
      </c>
      <c r="E118" s="100">
        <f>E119</f>
        <v>0</v>
      </c>
      <c r="F118" s="100">
        <f>F119</f>
        <v>3911</v>
      </c>
      <c r="G118" s="243">
        <v>0</v>
      </c>
    </row>
    <row r="119" spans="1:7" ht="13.5" thickBot="1">
      <c r="A119" s="108"/>
      <c r="B119" s="39"/>
      <c r="C119" s="25" t="s">
        <v>63</v>
      </c>
      <c r="D119" s="159" t="s">
        <v>64</v>
      </c>
      <c r="E119" s="175">
        <v>0</v>
      </c>
      <c r="F119" s="175">
        <v>3911</v>
      </c>
      <c r="G119" s="229">
        <v>0</v>
      </c>
    </row>
    <row r="120" spans="1:7" s="1" customFormat="1" ht="18.75" customHeight="1" thickBot="1">
      <c r="A120" s="210" t="s">
        <v>40</v>
      </c>
      <c r="B120" s="221"/>
      <c r="C120" s="220"/>
      <c r="D120" s="213" t="s">
        <v>41</v>
      </c>
      <c r="E120" s="214">
        <f>SUM(E123+E126+E129+E131+E133+E135+E138+E140+E121)</f>
        <v>3330960</v>
      </c>
      <c r="F120" s="214">
        <f>SUM(F123+F126+F129+F131+F133+F135+F138+F140+F121)</f>
        <v>1462006.2799999998</v>
      </c>
      <c r="G120" s="215">
        <f t="shared" ref="G120:G135" si="6">F120/E120</f>
        <v>0.43891439104642499</v>
      </c>
    </row>
    <row r="121" spans="1:7" s="1" customFormat="1" ht="18.75" customHeight="1">
      <c r="A121" s="120"/>
      <c r="B121" s="55">
        <v>85211</v>
      </c>
      <c r="C121" s="56"/>
      <c r="D121" s="57" t="s">
        <v>183</v>
      </c>
      <c r="E121" s="128">
        <f>E122</f>
        <v>1588000</v>
      </c>
      <c r="F121" s="128">
        <f>F122</f>
        <v>501500</v>
      </c>
      <c r="G121" s="148">
        <f t="shared" si="6"/>
        <v>0.31580604534005036</v>
      </c>
    </row>
    <row r="122" spans="1:7" s="1" customFormat="1" ht="51">
      <c r="A122" s="115"/>
      <c r="B122" s="13"/>
      <c r="C122" s="40" t="s">
        <v>182</v>
      </c>
      <c r="D122" s="17" t="s">
        <v>184</v>
      </c>
      <c r="E122" s="129">
        <v>1588000</v>
      </c>
      <c r="F122" s="129">
        <v>501500</v>
      </c>
      <c r="G122" s="127">
        <f t="shared" si="6"/>
        <v>0.31580604534005036</v>
      </c>
    </row>
    <row r="123" spans="1:7" s="1" customFormat="1" ht="27.75" customHeight="1">
      <c r="A123" s="121"/>
      <c r="B123" s="48">
        <v>85212</v>
      </c>
      <c r="C123" s="28"/>
      <c r="D123" s="160" t="s">
        <v>127</v>
      </c>
      <c r="E123" s="130">
        <f>SUM(E124+E125)</f>
        <v>1264700</v>
      </c>
      <c r="F123" s="130">
        <f>SUM(F124+F125)</f>
        <v>624520.81999999995</v>
      </c>
      <c r="G123" s="126">
        <f t="shared" si="6"/>
        <v>0.49380945678817106</v>
      </c>
    </row>
    <row r="124" spans="1:7" s="1" customFormat="1" ht="38.25">
      <c r="A124" s="121"/>
      <c r="B124" s="35"/>
      <c r="C124" s="40" t="s">
        <v>65</v>
      </c>
      <c r="D124" s="17" t="s">
        <v>124</v>
      </c>
      <c r="E124" s="129">
        <v>1254000</v>
      </c>
      <c r="F124" s="168">
        <v>622300</v>
      </c>
      <c r="G124" s="127">
        <f t="shared" si="6"/>
        <v>0.49625199362041467</v>
      </c>
    </row>
    <row r="125" spans="1:7" s="1" customFormat="1" ht="25.5">
      <c r="A125" s="121"/>
      <c r="B125" s="35"/>
      <c r="C125" s="40" t="s">
        <v>66</v>
      </c>
      <c r="D125" s="161" t="s">
        <v>67</v>
      </c>
      <c r="E125" s="129">
        <v>10700</v>
      </c>
      <c r="F125" s="168">
        <v>2220.8200000000002</v>
      </c>
      <c r="G125" s="127">
        <f t="shared" si="6"/>
        <v>0.20755327102803739</v>
      </c>
    </row>
    <row r="126" spans="1:7" s="1" customFormat="1" ht="51">
      <c r="A126" s="121"/>
      <c r="B126" s="33">
        <v>85213</v>
      </c>
      <c r="C126" s="14"/>
      <c r="D126" s="15" t="s">
        <v>128</v>
      </c>
      <c r="E126" s="130">
        <f>E127+E128</f>
        <v>25600</v>
      </c>
      <c r="F126" s="131">
        <f>F127+F128</f>
        <v>21400</v>
      </c>
      <c r="G126" s="132">
        <f t="shared" si="6"/>
        <v>0.8359375</v>
      </c>
    </row>
    <row r="127" spans="1:7" s="1" customFormat="1" ht="38.25">
      <c r="A127" s="121"/>
      <c r="B127" s="35"/>
      <c r="C127" s="16">
        <v>2010</v>
      </c>
      <c r="D127" s="17" t="s">
        <v>124</v>
      </c>
      <c r="E127" s="129">
        <v>10900</v>
      </c>
      <c r="F127" s="168">
        <v>9300</v>
      </c>
      <c r="G127" s="127">
        <f t="shared" si="6"/>
        <v>0.85321100917431192</v>
      </c>
    </row>
    <row r="128" spans="1:7" s="1" customFormat="1" ht="25.5">
      <c r="A128" s="121"/>
      <c r="B128" s="35"/>
      <c r="C128" s="16">
        <v>2030</v>
      </c>
      <c r="D128" s="17" t="s">
        <v>106</v>
      </c>
      <c r="E128" s="129">
        <v>14700</v>
      </c>
      <c r="F128" s="168">
        <v>12100</v>
      </c>
      <c r="G128" s="127">
        <f t="shared" si="6"/>
        <v>0.8231292517006803</v>
      </c>
    </row>
    <row r="129" spans="1:7" s="1" customFormat="1" ht="25.5">
      <c r="A129" s="115"/>
      <c r="B129" s="31" t="s">
        <v>42</v>
      </c>
      <c r="C129" s="14"/>
      <c r="D129" s="15" t="s">
        <v>53</v>
      </c>
      <c r="E129" s="130">
        <f>SUM(E130)</f>
        <v>113800</v>
      </c>
      <c r="F129" s="131">
        <f>SUM(F130)</f>
        <v>94100</v>
      </c>
      <c r="G129" s="132">
        <f t="shared" si="6"/>
        <v>0.82688927943760981</v>
      </c>
    </row>
    <row r="130" spans="1:7" s="1" customFormat="1" ht="25.5">
      <c r="A130" s="115"/>
      <c r="B130" s="34"/>
      <c r="C130" s="40" t="s">
        <v>107</v>
      </c>
      <c r="D130" s="17" t="s">
        <v>106</v>
      </c>
      <c r="E130" s="129">
        <v>113800</v>
      </c>
      <c r="F130" s="168">
        <v>94100</v>
      </c>
      <c r="G130" s="127">
        <f t="shared" si="6"/>
        <v>0.82688927943760981</v>
      </c>
    </row>
    <row r="131" spans="1:7" s="1" customFormat="1" ht="15.75">
      <c r="A131" s="115"/>
      <c r="B131" s="31">
        <v>85215</v>
      </c>
      <c r="C131" s="42"/>
      <c r="D131" s="15" t="s">
        <v>144</v>
      </c>
      <c r="E131" s="130">
        <f>E132</f>
        <v>3660</v>
      </c>
      <c r="F131" s="131">
        <f>F132</f>
        <v>3660</v>
      </c>
      <c r="G131" s="132">
        <f t="shared" si="6"/>
        <v>1</v>
      </c>
    </row>
    <row r="132" spans="1:7" s="1" customFormat="1" ht="46.5" customHeight="1">
      <c r="A132" s="115"/>
      <c r="B132" s="34"/>
      <c r="C132" s="40" t="s">
        <v>65</v>
      </c>
      <c r="D132" s="17" t="s">
        <v>124</v>
      </c>
      <c r="E132" s="129">
        <v>3660</v>
      </c>
      <c r="F132" s="168">
        <v>3660</v>
      </c>
      <c r="G132" s="127">
        <f t="shared" si="6"/>
        <v>1</v>
      </c>
    </row>
    <row r="133" spans="1:7" s="83" customFormat="1" ht="15.75">
      <c r="A133" s="115"/>
      <c r="B133" s="31">
        <v>85216</v>
      </c>
      <c r="C133" s="42"/>
      <c r="D133" s="15" t="s">
        <v>131</v>
      </c>
      <c r="E133" s="130">
        <f>E134</f>
        <v>144000</v>
      </c>
      <c r="F133" s="131">
        <f>F134</f>
        <v>135500</v>
      </c>
      <c r="G133" s="132">
        <f t="shared" si="6"/>
        <v>0.94097222222222221</v>
      </c>
    </row>
    <row r="134" spans="1:7" s="1" customFormat="1" ht="25.5">
      <c r="A134" s="115"/>
      <c r="B134" s="34"/>
      <c r="C134" s="40" t="s">
        <v>107</v>
      </c>
      <c r="D134" s="17" t="s">
        <v>106</v>
      </c>
      <c r="E134" s="129">
        <v>144000</v>
      </c>
      <c r="F134" s="168">
        <v>135500</v>
      </c>
      <c r="G134" s="127">
        <f t="shared" si="6"/>
        <v>0.94097222222222221</v>
      </c>
    </row>
    <row r="135" spans="1:7" s="1" customFormat="1" ht="15.75">
      <c r="A135" s="115"/>
      <c r="B135" s="31" t="s">
        <v>43</v>
      </c>
      <c r="C135" s="42"/>
      <c r="D135" s="15" t="s">
        <v>44</v>
      </c>
      <c r="E135" s="130">
        <f>SUM(E136+E137)</f>
        <v>102500</v>
      </c>
      <c r="F135" s="131">
        <f>SUM(F136+F137)</f>
        <v>51005.58</v>
      </c>
      <c r="G135" s="132">
        <f t="shared" si="6"/>
        <v>0.49761541463414638</v>
      </c>
    </row>
    <row r="136" spans="1:7" s="1" customFormat="1" ht="15.75">
      <c r="A136" s="115"/>
      <c r="B136" s="31"/>
      <c r="C136" s="40" t="s">
        <v>62</v>
      </c>
      <c r="D136" s="17" t="s">
        <v>15</v>
      </c>
      <c r="E136" s="129">
        <v>0</v>
      </c>
      <c r="F136" s="168">
        <v>5.58</v>
      </c>
      <c r="G136" s="127">
        <v>0</v>
      </c>
    </row>
    <row r="137" spans="1:7" s="1" customFormat="1" ht="25.5">
      <c r="A137" s="115"/>
      <c r="B137" s="34"/>
      <c r="C137" s="40" t="s">
        <v>107</v>
      </c>
      <c r="D137" s="17" t="s">
        <v>106</v>
      </c>
      <c r="E137" s="129">
        <v>102500</v>
      </c>
      <c r="F137" s="168">
        <v>51000</v>
      </c>
      <c r="G137" s="127">
        <f t="shared" ref="G137:G154" si="7">F137/E137</f>
        <v>0.4975609756097561</v>
      </c>
    </row>
    <row r="138" spans="1:7" s="1" customFormat="1" ht="15.75">
      <c r="A138" s="115"/>
      <c r="B138" s="31" t="s">
        <v>45</v>
      </c>
      <c r="C138" s="42"/>
      <c r="D138" s="15" t="s">
        <v>46</v>
      </c>
      <c r="E138" s="130">
        <f>E139</f>
        <v>14400</v>
      </c>
      <c r="F138" s="130">
        <f>F139</f>
        <v>2319.42</v>
      </c>
      <c r="G138" s="132">
        <f t="shared" si="7"/>
        <v>0.16107083333333333</v>
      </c>
    </row>
    <row r="139" spans="1:7" s="1" customFormat="1" ht="15.75">
      <c r="A139" s="115"/>
      <c r="B139" s="31"/>
      <c r="C139" s="40" t="s">
        <v>60</v>
      </c>
      <c r="D139" s="17" t="s">
        <v>61</v>
      </c>
      <c r="E139" s="129">
        <v>14400</v>
      </c>
      <c r="F139" s="168">
        <v>2319.42</v>
      </c>
      <c r="G139" s="127">
        <f t="shared" si="7"/>
        <v>0.16107083333333333</v>
      </c>
    </row>
    <row r="140" spans="1:7" s="22" customFormat="1">
      <c r="A140" s="122"/>
      <c r="B140" s="37">
        <v>85295</v>
      </c>
      <c r="C140" s="29"/>
      <c r="D140" s="162" t="s">
        <v>24</v>
      </c>
      <c r="E140" s="130">
        <f>SUM(E141:E142)</f>
        <v>74300</v>
      </c>
      <c r="F140" s="130">
        <f>SUM(F141:F142)</f>
        <v>28000.46</v>
      </c>
      <c r="G140" s="132">
        <f t="shared" si="7"/>
        <v>0.37685679676985195</v>
      </c>
    </row>
    <row r="141" spans="1:7" s="22" customFormat="1" ht="25.5">
      <c r="A141" s="123"/>
      <c r="B141" s="93"/>
      <c r="C141" s="25" t="s">
        <v>107</v>
      </c>
      <c r="D141" s="17" t="s">
        <v>106</v>
      </c>
      <c r="E141" s="129">
        <v>74300</v>
      </c>
      <c r="F141" s="129">
        <v>28000</v>
      </c>
      <c r="G141" s="127">
        <f t="shared" si="7"/>
        <v>0.37685060565275907</v>
      </c>
    </row>
    <row r="142" spans="1:7" ht="26.25" thickBot="1">
      <c r="A142" s="124"/>
      <c r="B142" s="125"/>
      <c r="C142" s="133" t="s">
        <v>66</v>
      </c>
      <c r="D142" s="161" t="s">
        <v>67</v>
      </c>
      <c r="E142" s="171">
        <v>0</v>
      </c>
      <c r="F142" s="172">
        <v>0.46</v>
      </c>
      <c r="G142" s="181">
        <v>0</v>
      </c>
    </row>
    <row r="143" spans="1:7" ht="13.5" thickBot="1">
      <c r="A143" s="210" t="s">
        <v>47</v>
      </c>
      <c r="B143" s="221"/>
      <c r="C143" s="220"/>
      <c r="D143" s="213" t="s">
        <v>48</v>
      </c>
      <c r="E143" s="214">
        <f>SUM(E144+E146)</f>
        <v>36694</v>
      </c>
      <c r="F143" s="214">
        <f>SUM(F144+F146)</f>
        <v>46984</v>
      </c>
      <c r="G143" s="215">
        <f t="shared" si="7"/>
        <v>1.2804273178176269</v>
      </c>
    </row>
    <row r="144" spans="1:7" ht="25.5">
      <c r="A144" s="152"/>
      <c r="B144" s="135">
        <v>85412</v>
      </c>
      <c r="C144" s="292"/>
      <c r="D144" s="137" t="s">
        <v>149</v>
      </c>
      <c r="E144" s="183">
        <f>E145</f>
        <v>18750</v>
      </c>
      <c r="F144" s="183">
        <f>F145</f>
        <v>29040</v>
      </c>
      <c r="G144" s="126">
        <f t="shared" si="7"/>
        <v>1.5488</v>
      </c>
    </row>
    <row r="145" spans="1:25" ht="15" customHeight="1">
      <c r="A145" s="116"/>
      <c r="B145" s="18"/>
      <c r="C145" s="40" t="s">
        <v>145</v>
      </c>
      <c r="D145" s="17" t="s">
        <v>150</v>
      </c>
      <c r="E145" s="129">
        <v>18750</v>
      </c>
      <c r="F145" s="129">
        <v>29040</v>
      </c>
      <c r="G145" s="127">
        <f t="shared" si="7"/>
        <v>1.5488</v>
      </c>
    </row>
    <row r="146" spans="1:25">
      <c r="A146" s="114"/>
      <c r="B146" s="47" t="s">
        <v>49</v>
      </c>
      <c r="C146" s="46"/>
      <c r="D146" s="20" t="s">
        <v>50</v>
      </c>
      <c r="E146" s="100">
        <f>E147</f>
        <v>17944</v>
      </c>
      <c r="F146" s="100">
        <f>F147</f>
        <v>17944</v>
      </c>
      <c r="G146" s="126">
        <f t="shared" si="7"/>
        <v>1</v>
      </c>
    </row>
    <row r="147" spans="1:25" ht="26.25" thickBot="1">
      <c r="A147" s="151"/>
      <c r="B147" s="134"/>
      <c r="C147" s="43" t="s">
        <v>107</v>
      </c>
      <c r="D147" s="21" t="s">
        <v>106</v>
      </c>
      <c r="E147" s="175">
        <v>17944</v>
      </c>
      <c r="F147" s="175">
        <v>17944</v>
      </c>
      <c r="G147" s="173">
        <f t="shared" si="7"/>
        <v>1</v>
      </c>
    </row>
    <row r="148" spans="1:25" ht="13.5" thickBot="1">
      <c r="A148" s="210" t="s">
        <v>51</v>
      </c>
      <c r="B148" s="221"/>
      <c r="C148" s="212"/>
      <c r="D148" s="213" t="s">
        <v>52</v>
      </c>
      <c r="E148" s="214">
        <f>SUM(E149+E155+E157+E159+E153)</f>
        <v>1029632</v>
      </c>
      <c r="F148" s="214">
        <f>SUM(F149+F155+F157+F159+F153)</f>
        <v>494386.12000000005</v>
      </c>
      <c r="G148" s="215">
        <f t="shared" si="7"/>
        <v>0.48015807589507714</v>
      </c>
    </row>
    <row r="149" spans="1:25">
      <c r="A149" s="152"/>
      <c r="B149" s="135">
        <v>90002</v>
      </c>
      <c r="C149" s="136"/>
      <c r="D149" s="137" t="s">
        <v>140</v>
      </c>
      <c r="E149" s="183">
        <f>SUM(E150:E152)</f>
        <v>958000</v>
      </c>
      <c r="F149" s="183">
        <f>SUM(F150:F152)</f>
        <v>456643.54000000004</v>
      </c>
      <c r="G149" s="184">
        <f t="shared" si="7"/>
        <v>0.47666340292275577</v>
      </c>
    </row>
    <row r="150" spans="1:25" ht="25.5">
      <c r="A150" s="153"/>
      <c r="B150" s="95"/>
      <c r="C150" s="109" t="s">
        <v>96</v>
      </c>
      <c r="D150" s="98" t="s">
        <v>97</v>
      </c>
      <c r="E150" s="190">
        <v>955000</v>
      </c>
      <c r="F150" s="190">
        <v>455017.74</v>
      </c>
      <c r="G150" s="185">
        <f t="shared" si="7"/>
        <v>0.47645836649214657</v>
      </c>
    </row>
    <row r="151" spans="1:25">
      <c r="A151" s="150"/>
      <c r="B151" s="96"/>
      <c r="C151" s="40" t="s">
        <v>68</v>
      </c>
      <c r="D151" s="97" t="s">
        <v>69</v>
      </c>
      <c r="E151" s="186">
        <v>2500</v>
      </c>
      <c r="F151" s="186">
        <v>1472.4</v>
      </c>
      <c r="G151" s="187">
        <f t="shared" si="7"/>
        <v>0.58896000000000004</v>
      </c>
    </row>
    <row r="152" spans="1:25">
      <c r="A152" s="150"/>
      <c r="B152" s="96"/>
      <c r="C152" s="40" t="s">
        <v>75</v>
      </c>
      <c r="D152" s="24" t="s">
        <v>84</v>
      </c>
      <c r="E152" s="186">
        <v>500</v>
      </c>
      <c r="F152" s="186">
        <v>153.4</v>
      </c>
      <c r="G152" s="187">
        <f t="shared" si="7"/>
        <v>0.30680000000000002</v>
      </c>
    </row>
    <row r="153" spans="1:25">
      <c r="A153" s="150"/>
      <c r="B153" s="96">
        <v>90003</v>
      </c>
      <c r="C153" s="40"/>
      <c r="D153" s="15" t="s">
        <v>185</v>
      </c>
      <c r="E153" s="182">
        <f>E154</f>
        <v>60000</v>
      </c>
      <c r="F153" s="182">
        <f>F154</f>
        <v>30750</v>
      </c>
      <c r="G153" s="187">
        <f t="shared" si="7"/>
        <v>0.51249999999999996</v>
      </c>
    </row>
    <row r="154" spans="1:25">
      <c r="A154" s="150"/>
      <c r="B154" s="96"/>
      <c r="C154" s="40" t="s">
        <v>60</v>
      </c>
      <c r="D154" s="17" t="s">
        <v>61</v>
      </c>
      <c r="E154" s="186">
        <v>60000</v>
      </c>
      <c r="F154" s="186">
        <v>30750</v>
      </c>
      <c r="G154" s="187">
        <f t="shared" si="7"/>
        <v>0.51249999999999996</v>
      </c>
    </row>
    <row r="155" spans="1:25" ht="25.5">
      <c r="A155" s="115"/>
      <c r="B155" s="13">
        <v>90019</v>
      </c>
      <c r="C155" s="14"/>
      <c r="D155" s="15" t="s">
        <v>132</v>
      </c>
      <c r="E155" s="130">
        <f>SUM(E156)</f>
        <v>8000</v>
      </c>
      <c r="F155" s="130">
        <f>SUM(F156)</f>
        <v>3486.12</v>
      </c>
      <c r="G155" s="132">
        <f t="shared" ref="G155:G156" si="8">F155/E155</f>
        <v>0.43576500000000001</v>
      </c>
      <c r="Y155" s="107"/>
    </row>
    <row r="156" spans="1:25" ht="20.25" customHeight="1">
      <c r="A156" s="154"/>
      <c r="B156" s="80"/>
      <c r="C156" s="84" t="s">
        <v>68</v>
      </c>
      <c r="D156" s="51" t="s">
        <v>69</v>
      </c>
      <c r="E156" s="164">
        <v>8000</v>
      </c>
      <c r="F156" s="165">
        <v>3486.12</v>
      </c>
      <c r="G156" s="179">
        <f t="shared" si="8"/>
        <v>0.43576500000000001</v>
      </c>
    </row>
    <row r="157" spans="1:25" ht="20.25" customHeight="1">
      <c r="A157" s="114"/>
      <c r="B157" s="36">
        <v>90020</v>
      </c>
      <c r="C157" s="46"/>
      <c r="D157" s="20" t="s">
        <v>154</v>
      </c>
      <c r="E157" s="100">
        <f>E158</f>
        <v>400</v>
      </c>
      <c r="F157" s="101">
        <f>F158</f>
        <v>274.95</v>
      </c>
      <c r="G157" s="126">
        <f>F157/E157</f>
        <v>0.68737499999999996</v>
      </c>
    </row>
    <row r="158" spans="1:25" ht="20.25" customHeight="1">
      <c r="A158" s="154"/>
      <c r="B158" s="110"/>
      <c r="C158" s="84" t="s">
        <v>152</v>
      </c>
      <c r="D158" s="51" t="s">
        <v>153</v>
      </c>
      <c r="E158" s="164">
        <v>400</v>
      </c>
      <c r="F158" s="165">
        <v>274.95</v>
      </c>
      <c r="G158" s="179">
        <f>F158/E158</f>
        <v>0.68737499999999996</v>
      </c>
    </row>
    <row r="159" spans="1:25">
      <c r="A159" s="116"/>
      <c r="B159" s="33">
        <v>90095</v>
      </c>
      <c r="C159" s="42"/>
      <c r="D159" s="15" t="s">
        <v>24</v>
      </c>
      <c r="E159" s="130">
        <f>SUM(E160:E160)</f>
        <v>3232</v>
      </c>
      <c r="F159" s="130">
        <f>SUM(F160:F160)</f>
        <v>3231.51</v>
      </c>
      <c r="G159" s="132">
        <f>F159/E159</f>
        <v>0.99984839108910895</v>
      </c>
    </row>
    <row r="160" spans="1:25" ht="18" customHeight="1" thickBot="1">
      <c r="A160" s="39"/>
      <c r="B160" s="248"/>
      <c r="C160" s="43" t="s">
        <v>63</v>
      </c>
      <c r="D160" s="163" t="s">
        <v>64</v>
      </c>
      <c r="E160" s="175">
        <v>3232</v>
      </c>
      <c r="F160" s="175">
        <v>3231.51</v>
      </c>
      <c r="G160" s="229">
        <f>F160/E160</f>
        <v>0.99984839108910895</v>
      </c>
    </row>
    <row r="161" spans="1:7" ht="18" customHeight="1" thickBot="1">
      <c r="A161" s="237">
        <v>921</v>
      </c>
      <c r="B161" s="249"/>
      <c r="C161" s="239"/>
      <c r="D161" s="250" t="s">
        <v>187</v>
      </c>
      <c r="E161" s="241">
        <f>E162+E164+E166</f>
        <v>1854</v>
      </c>
      <c r="F161" s="241">
        <f>F162+F164+F166</f>
        <v>846.01</v>
      </c>
      <c r="G161" s="242">
        <f t="shared" ref="G161" si="9">F161/E161</f>
        <v>0.45631607335490831</v>
      </c>
    </row>
    <row r="162" spans="1:7" ht="18" customHeight="1">
      <c r="A162" s="259"/>
      <c r="B162" s="260">
        <v>92106</v>
      </c>
      <c r="C162" s="261"/>
      <c r="D162" s="262" t="s">
        <v>188</v>
      </c>
      <c r="E162" s="128">
        <f>E163</f>
        <v>0</v>
      </c>
      <c r="F162" s="128">
        <f>F163</f>
        <v>23.02</v>
      </c>
      <c r="G162" s="263">
        <v>0</v>
      </c>
    </row>
    <row r="163" spans="1:7" ht="18" customHeight="1">
      <c r="A163" s="116"/>
      <c r="B163" s="48"/>
      <c r="C163" s="40" t="s">
        <v>63</v>
      </c>
      <c r="D163" s="159" t="s">
        <v>64</v>
      </c>
      <c r="E163" s="129">
        <v>0</v>
      </c>
      <c r="F163" s="129">
        <v>23.02</v>
      </c>
      <c r="G163" s="173">
        <v>0</v>
      </c>
    </row>
    <row r="164" spans="1:7" ht="18" customHeight="1">
      <c r="A164" s="116"/>
      <c r="B164" s="48">
        <v>92116</v>
      </c>
      <c r="C164" s="40"/>
      <c r="D164" s="138" t="s">
        <v>189</v>
      </c>
      <c r="E164" s="130">
        <f>E165</f>
        <v>1854</v>
      </c>
      <c r="F164" s="130">
        <f>F165</f>
        <v>772.5</v>
      </c>
      <c r="G164" s="132">
        <f>F164/E164</f>
        <v>0.41666666666666669</v>
      </c>
    </row>
    <row r="165" spans="1:7" ht="38.25">
      <c r="A165" s="247"/>
      <c r="B165" s="49"/>
      <c r="C165" s="208" t="s">
        <v>56</v>
      </c>
      <c r="D165" s="155" t="s">
        <v>125</v>
      </c>
      <c r="E165" s="166">
        <v>1854</v>
      </c>
      <c r="F165" s="167">
        <v>772.5</v>
      </c>
      <c r="G165" s="127">
        <f>F165/E165</f>
        <v>0.41666666666666669</v>
      </c>
    </row>
    <row r="166" spans="1:7">
      <c r="A166" s="116"/>
      <c r="B166" s="48">
        <v>92195</v>
      </c>
      <c r="C166" s="40"/>
      <c r="D166" s="15" t="s">
        <v>24</v>
      </c>
      <c r="E166" s="130">
        <f>E167</f>
        <v>0</v>
      </c>
      <c r="F166" s="130">
        <f>F167</f>
        <v>50.49</v>
      </c>
      <c r="G166" s="127">
        <v>0</v>
      </c>
    </row>
    <row r="167" spans="1:7" ht="13.5" thickBot="1">
      <c r="A167" s="119"/>
      <c r="B167" s="264"/>
      <c r="C167" s="54" t="s">
        <v>63</v>
      </c>
      <c r="D167" s="265" t="s">
        <v>64</v>
      </c>
      <c r="E167" s="177">
        <v>0</v>
      </c>
      <c r="F167" s="177">
        <v>50.49</v>
      </c>
      <c r="G167" s="195">
        <v>0</v>
      </c>
    </row>
    <row r="168" spans="1:7" ht="18" customHeight="1" thickBot="1">
      <c r="A168" s="218">
        <v>926</v>
      </c>
      <c r="B168" s="255"/>
      <c r="C168" s="256"/>
      <c r="D168" s="257" t="s">
        <v>156</v>
      </c>
      <c r="E168" s="219">
        <f>E169</f>
        <v>30000</v>
      </c>
      <c r="F168" s="219">
        <f>F169</f>
        <v>25603.94</v>
      </c>
      <c r="G168" s="258">
        <f>F168/E168</f>
        <v>0.85346466666666665</v>
      </c>
    </row>
    <row r="169" spans="1:7" ht="18" customHeight="1">
      <c r="A169" s="154"/>
      <c r="B169" s="89">
        <v>92601</v>
      </c>
      <c r="C169" s="84"/>
      <c r="D169" s="139" t="s">
        <v>190</v>
      </c>
      <c r="E169" s="100">
        <f>E170</f>
        <v>30000</v>
      </c>
      <c r="F169" s="100">
        <f>F170</f>
        <v>25603.94</v>
      </c>
      <c r="G169" s="126">
        <f>F169/E169</f>
        <v>0.85346466666666665</v>
      </c>
    </row>
    <row r="170" spans="1:7" ht="39" thickBot="1">
      <c r="A170" s="118"/>
      <c r="B170" s="248"/>
      <c r="C170" s="208" t="s">
        <v>56</v>
      </c>
      <c r="D170" s="155" t="s">
        <v>125</v>
      </c>
      <c r="E170" s="175">
        <v>30000</v>
      </c>
      <c r="F170" s="175">
        <v>25603.94</v>
      </c>
      <c r="G170" s="209">
        <f>F170/E170</f>
        <v>0.85346466666666665</v>
      </c>
    </row>
    <row r="171" spans="1:7" ht="24.75" customHeight="1" thickBot="1">
      <c r="A171" s="281" t="s">
        <v>191</v>
      </c>
      <c r="B171" s="282"/>
      <c r="C171" s="282"/>
      <c r="D171" s="283"/>
      <c r="E171" s="267">
        <f>SUM(E10+E15+E18+E30+E33+E46+E49+E52+E57+E90+E96+E117+E120+E143+E148+E161+E168)</f>
        <v>24355045.73</v>
      </c>
      <c r="F171" s="267">
        <f>SUM(F10+F15+F18+F30+F33+F46+F49+F52+F57+F90+F96+F117+F120+F143+F148+F161+F168)</f>
        <v>11064052.909999998</v>
      </c>
      <c r="G171" s="268">
        <f>F171/E171</f>
        <v>0.45428175469904969</v>
      </c>
    </row>
    <row r="172" spans="1:7" ht="16.5" thickBot="1">
      <c r="A172" s="284" t="s">
        <v>172</v>
      </c>
      <c r="B172" s="285"/>
      <c r="C172" s="285"/>
      <c r="D172" s="285"/>
      <c r="E172" s="285"/>
      <c r="F172" s="285"/>
      <c r="G172" s="286"/>
    </row>
    <row r="173" spans="1:7" ht="13.5" thickBot="1">
      <c r="A173" s="210">
        <v>600</v>
      </c>
      <c r="B173" s="211"/>
      <c r="C173" s="212"/>
      <c r="D173" s="213" t="s">
        <v>139</v>
      </c>
      <c r="E173" s="214">
        <f>E174+E176</f>
        <v>690020</v>
      </c>
      <c r="F173" s="214">
        <f>F174+F176</f>
        <v>0</v>
      </c>
      <c r="G173" s="215">
        <f t="shared" ref="G173:G177" si="10">F173/E173</f>
        <v>0</v>
      </c>
    </row>
    <row r="174" spans="1:7">
      <c r="A174" s="120"/>
      <c r="B174" s="198" t="s">
        <v>161</v>
      </c>
      <c r="C174" s="58"/>
      <c r="D174" s="57" t="s">
        <v>147</v>
      </c>
      <c r="E174" s="128">
        <f>E175</f>
        <v>30000</v>
      </c>
      <c r="F174" s="199">
        <f>F175</f>
        <v>0</v>
      </c>
      <c r="G174" s="200">
        <f t="shared" si="10"/>
        <v>0</v>
      </c>
    </row>
    <row r="175" spans="1:7" ht="25.5">
      <c r="A175" s="116"/>
      <c r="B175" s="40"/>
      <c r="C175" s="61">
        <v>6630</v>
      </c>
      <c r="D175" s="17" t="s">
        <v>143</v>
      </c>
      <c r="E175" s="164">
        <v>30000</v>
      </c>
      <c r="F175" s="165">
        <v>0</v>
      </c>
      <c r="G175" s="173">
        <f t="shared" si="10"/>
        <v>0</v>
      </c>
    </row>
    <row r="176" spans="1:7">
      <c r="A176" s="201"/>
      <c r="B176" s="13" t="s">
        <v>9</v>
      </c>
      <c r="C176" s="14"/>
      <c r="D176" s="15" t="s">
        <v>10</v>
      </c>
      <c r="E176" s="130">
        <f>E177</f>
        <v>660020</v>
      </c>
      <c r="F176" s="131">
        <f>F177</f>
        <v>0</v>
      </c>
      <c r="G176" s="132">
        <f t="shared" si="10"/>
        <v>0</v>
      </c>
    </row>
    <row r="177" spans="1:7" ht="39" thickBot="1">
      <c r="A177" s="202"/>
      <c r="B177" s="203"/>
      <c r="C177" s="54" t="s">
        <v>142</v>
      </c>
      <c r="D177" s="92" t="s">
        <v>146</v>
      </c>
      <c r="E177" s="177">
        <v>660020</v>
      </c>
      <c r="F177" s="204">
        <v>0</v>
      </c>
      <c r="G177" s="195">
        <f t="shared" si="10"/>
        <v>0</v>
      </c>
    </row>
    <row r="178" spans="1:7" ht="13.5" thickBot="1">
      <c r="A178" s="210" t="s">
        <v>11</v>
      </c>
      <c r="B178" s="216"/>
      <c r="C178" s="212"/>
      <c r="D178" s="213" t="s">
        <v>12</v>
      </c>
      <c r="E178" s="214">
        <f>E179</f>
        <v>1884084</v>
      </c>
      <c r="F178" s="217">
        <f>F179</f>
        <v>596567.87</v>
      </c>
      <c r="G178" s="215">
        <f>F178/E178</f>
        <v>0.31663549502039184</v>
      </c>
    </row>
    <row r="179" spans="1:7">
      <c r="A179" s="114"/>
      <c r="B179" s="36" t="s">
        <v>13</v>
      </c>
      <c r="C179" s="19"/>
      <c r="D179" s="20" t="s">
        <v>14</v>
      </c>
      <c r="E179" s="100">
        <f>SUM(E180:E182)</f>
        <v>1884084</v>
      </c>
      <c r="F179" s="100">
        <f>SUM(F180:F182)</f>
        <v>596567.87</v>
      </c>
      <c r="G179" s="126">
        <f>F179/E179</f>
        <v>0.31663549502039184</v>
      </c>
    </row>
    <row r="180" spans="1:7" ht="25.5">
      <c r="A180" s="196"/>
      <c r="B180" s="197"/>
      <c r="C180" s="40" t="s">
        <v>57</v>
      </c>
      <c r="D180" s="17" t="s">
        <v>110</v>
      </c>
      <c r="E180" s="129">
        <v>15000</v>
      </c>
      <c r="F180" s="168">
        <v>11691.45</v>
      </c>
      <c r="G180" s="127">
        <f>F180/E180</f>
        <v>0.77943000000000007</v>
      </c>
    </row>
    <row r="181" spans="1:7" ht="25.5">
      <c r="A181" s="196"/>
      <c r="B181" s="197"/>
      <c r="C181" s="40" t="s">
        <v>58</v>
      </c>
      <c r="D181" s="17" t="s">
        <v>59</v>
      </c>
      <c r="E181" s="129">
        <v>1575600</v>
      </c>
      <c r="F181" s="168">
        <v>584876.42000000004</v>
      </c>
      <c r="G181" s="127">
        <f>F181/E181</f>
        <v>0.37120869510027926</v>
      </c>
    </row>
    <row r="182" spans="1:7" ht="39" thickBot="1">
      <c r="A182" s="196"/>
      <c r="B182" s="197"/>
      <c r="C182" s="40" t="s">
        <v>166</v>
      </c>
      <c r="D182" s="205" t="s">
        <v>167</v>
      </c>
      <c r="E182" s="206">
        <v>293484</v>
      </c>
      <c r="F182" s="207">
        <v>0</v>
      </c>
      <c r="G182" s="81">
        <f>F182/E182</f>
        <v>0</v>
      </c>
    </row>
    <row r="183" spans="1:7" ht="13.5" thickBot="1">
      <c r="A183" s="210" t="s">
        <v>51</v>
      </c>
      <c r="B183" s="221"/>
      <c r="C183" s="212"/>
      <c r="D183" s="213" t="s">
        <v>52</v>
      </c>
      <c r="E183" s="214">
        <f>E184+E186+E188</f>
        <v>1107207</v>
      </c>
      <c r="F183" s="214">
        <f>F184+F186+F188</f>
        <v>123830.29</v>
      </c>
      <c r="G183" s="215">
        <f t="shared" ref="G183" si="11">F183/E183</f>
        <v>0.1118402340303123</v>
      </c>
    </row>
    <row r="184" spans="1:7">
      <c r="A184" s="245"/>
      <c r="B184" s="135">
        <v>90004</v>
      </c>
      <c r="C184" s="246"/>
      <c r="D184" s="137" t="s">
        <v>141</v>
      </c>
      <c r="E184" s="183">
        <f>E185</f>
        <v>200000</v>
      </c>
      <c r="F184" s="183">
        <f>F185</f>
        <v>0</v>
      </c>
      <c r="G184" s="228">
        <f t="shared" ref="G184:G189" si="12">F184/E184</f>
        <v>0</v>
      </c>
    </row>
    <row r="185" spans="1:7" ht="51">
      <c r="A185" s="244"/>
      <c r="B185" s="96"/>
      <c r="C185" s="99">
        <v>6280</v>
      </c>
      <c r="D185" s="17" t="s">
        <v>186</v>
      </c>
      <c r="E185" s="186">
        <v>200000</v>
      </c>
      <c r="F185" s="186">
        <v>0</v>
      </c>
      <c r="G185" s="187">
        <f t="shared" si="12"/>
        <v>0</v>
      </c>
    </row>
    <row r="186" spans="1:7">
      <c r="A186" s="244"/>
      <c r="B186" s="96">
        <v>90005</v>
      </c>
      <c r="C186" s="99"/>
      <c r="D186" s="15" t="s">
        <v>151</v>
      </c>
      <c r="E186" s="182">
        <f>E187</f>
        <v>905207</v>
      </c>
      <c r="F186" s="182">
        <f>F187</f>
        <v>123397.2</v>
      </c>
      <c r="G186" s="188">
        <f t="shared" si="12"/>
        <v>0.13631931701809641</v>
      </c>
    </row>
    <row r="187" spans="1:7" ht="51">
      <c r="A187" s="244"/>
      <c r="B187" s="96"/>
      <c r="C187" s="99">
        <v>6280</v>
      </c>
      <c r="D187" s="17" t="s">
        <v>186</v>
      </c>
      <c r="E187" s="186">
        <v>905207</v>
      </c>
      <c r="F187" s="186">
        <v>123397.2</v>
      </c>
      <c r="G187" s="187">
        <f t="shared" si="12"/>
        <v>0.13631931701809641</v>
      </c>
    </row>
    <row r="188" spans="1:7">
      <c r="A188" s="244"/>
      <c r="B188" s="48">
        <v>90095</v>
      </c>
      <c r="C188" s="42"/>
      <c r="D188" s="15" t="s">
        <v>24</v>
      </c>
      <c r="E188" s="130">
        <f>E189</f>
        <v>2000</v>
      </c>
      <c r="F188" s="130">
        <f>SUM(F189:F190)</f>
        <v>433.09</v>
      </c>
      <c r="G188" s="132">
        <f t="shared" si="12"/>
        <v>0.21654499999999999</v>
      </c>
    </row>
    <row r="189" spans="1:7" ht="13.5" thickBot="1">
      <c r="A189" s="266"/>
      <c r="B189" s="106"/>
      <c r="C189" s="43" t="s">
        <v>70</v>
      </c>
      <c r="D189" s="21" t="s">
        <v>71</v>
      </c>
      <c r="E189" s="175">
        <v>2000</v>
      </c>
      <c r="F189" s="176">
        <v>433.09</v>
      </c>
      <c r="G189" s="173">
        <f t="shared" si="12"/>
        <v>0.21654499999999999</v>
      </c>
    </row>
    <row r="190" spans="1:7" ht="13.5" thickBot="1">
      <c r="A190" s="210">
        <v>926</v>
      </c>
      <c r="B190" s="251"/>
      <c r="C190" s="252"/>
      <c r="D190" s="253" t="s">
        <v>156</v>
      </c>
      <c r="E190" s="214">
        <f>E191</f>
        <v>200000</v>
      </c>
      <c r="F190" s="214">
        <f>F191</f>
        <v>0</v>
      </c>
      <c r="G190" s="254">
        <v>0</v>
      </c>
    </row>
    <row r="191" spans="1:7">
      <c r="A191" s="154"/>
      <c r="B191" s="89">
        <v>92601</v>
      </c>
      <c r="C191" s="84"/>
      <c r="D191" s="139" t="s">
        <v>190</v>
      </c>
      <c r="E191" s="100">
        <f>E192</f>
        <v>200000</v>
      </c>
      <c r="F191" s="100">
        <f>F192</f>
        <v>0</v>
      </c>
      <c r="G191" s="126">
        <v>0</v>
      </c>
    </row>
    <row r="192" spans="1:7" ht="39" thickBot="1">
      <c r="A192" s="266"/>
      <c r="B192" s="106"/>
      <c r="C192" s="43" t="s">
        <v>142</v>
      </c>
      <c r="D192" s="21" t="s">
        <v>146</v>
      </c>
      <c r="E192" s="269">
        <v>200000</v>
      </c>
      <c r="F192" s="269">
        <v>0</v>
      </c>
      <c r="G192" s="174">
        <v>0</v>
      </c>
    </row>
    <row r="193" spans="1:7" ht="15.75">
      <c r="A193" s="287" t="s">
        <v>192</v>
      </c>
      <c r="B193" s="288"/>
      <c r="C193" s="288"/>
      <c r="D193" s="289"/>
      <c r="E193" s="272">
        <f>E173+E178+E183+E190</f>
        <v>3881311</v>
      </c>
      <c r="F193" s="272">
        <f>F173+F178+F183+F190</f>
        <v>720398.16</v>
      </c>
      <c r="G193" s="273">
        <f>F193/E193</f>
        <v>0.18560691477699159</v>
      </c>
    </row>
    <row r="194" spans="1:7" ht="15.75">
      <c r="A194" s="290" t="s">
        <v>193</v>
      </c>
      <c r="B194" s="290"/>
      <c r="C194" s="290"/>
      <c r="D194" s="290"/>
      <c r="E194" s="270">
        <f>E171+E193</f>
        <v>28236356.73</v>
      </c>
      <c r="F194" s="270">
        <f>F171+F193</f>
        <v>11784451.069999998</v>
      </c>
      <c r="G194" s="271">
        <f>F194/E194</f>
        <v>0.4173502687575657</v>
      </c>
    </row>
    <row r="199" spans="1:7" ht="15.75">
      <c r="A199" s="30"/>
      <c r="B199" s="10"/>
      <c r="C199" s="27"/>
      <c r="D199" s="11"/>
      <c r="E199" s="12"/>
      <c r="F199" s="12"/>
      <c r="G199" s="1"/>
    </row>
    <row r="200" spans="1:7" ht="15.75">
      <c r="A200" s="30"/>
      <c r="B200" s="10"/>
      <c r="C200" s="27"/>
      <c r="D200" s="11"/>
      <c r="E200" s="12"/>
      <c r="F200" s="12"/>
      <c r="G200" s="1"/>
    </row>
    <row r="201" spans="1:7" ht="15.75">
      <c r="A201" s="30"/>
      <c r="B201" s="10"/>
      <c r="C201" s="27"/>
      <c r="D201" s="11"/>
      <c r="E201" s="12"/>
      <c r="F201" s="12"/>
      <c r="G201" s="1"/>
    </row>
    <row r="202" spans="1:7" ht="15.75">
      <c r="A202" s="30"/>
      <c r="B202" s="10"/>
      <c r="C202" s="27"/>
      <c r="D202" s="11"/>
      <c r="E202" s="12"/>
      <c r="F202" s="12"/>
      <c r="G202" s="1"/>
    </row>
    <row r="203" spans="1:7" ht="15.75">
      <c r="A203" s="30"/>
      <c r="B203" s="10"/>
      <c r="C203" s="27"/>
      <c r="D203" s="11"/>
      <c r="E203" s="12"/>
      <c r="F203" s="12"/>
      <c r="G203" s="1"/>
    </row>
    <row r="204" spans="1:7" ht="15.75">
      <c r="A204" s="30"/>
      <c r="B204" s="10"/>
      <c r="C204" s="27"/>
      <c r="D204" s="11"/>
      <c r="E204" s="12"/>
      <c r="F204" s="12"/>
      <c r="G204" s="1"/>
    </row>
    <row r="205" spans="1:7" ht="15.75">
      <c r="A205" s="30"/>
      <c r="B205" s="10"/>
      <c r="C205" s="27"/>
      <c r="D205" s="11"/>
      <c r="E205" s="12"/>
      <c r="F205" s="12"/>
      <c r="G205" s="1"/>
    </row>
    <row r="206" spans="1:7" ht="15.75">
      <c r="A206" s="30"/>
      <c r="B206" s="10"/>
      <c r="C206" s="27"/>
      <c r="D206" s="11"/>
      <c r="E206" s="12"/>
      <c r="F206" s="12"/>
      <c r="G206" s="1"/>
    </row>
    <row r="207" spans="1:7" ht="15.75">
      <c r="A207" s="30"/>
      <c r="B207" s="10"/>
      <c r="C207" s="27"/>
      <c r="D207" s="11"/>
      <c r="E207" s="12"/>
      <c r="F207" s="12"/>
      <c r="G207" s="1"/>
    </row>
    <row r="208" spans="1:7" ht="15.75">
      <c r="A208" s="30"/>
      <c r="B208" s="10"/>
      <c r="C208" s="27"/>
      <c r="D208" s="11"/>
      <c r="E208" s="12"/>
      <c r="F208" s="12"/>
      <c r="G208" s="1"/>
    </row>
    <row r="209" spans="1:7" ht="15.75">
      <c r="A209" s="30"/>
      <c r="B209" s="10"/>
      <c r="C209" s="27"/>
      <c r="D209" s="11"/>
      <c r="E209" s="12"/>
      <c r="F209" s="12"/>
      <c r="G209" s="1"/>
    </row>
    <row r="210" spans="1:7" ht="15.75">
      <c r="A210" s="30"/>
      <c r="B210" s="10"/>
      <c r="C210" s="27"/>
      <c r="D210" s="11"/>
      <c r="E210" s="12"/>
      <c r="F210" s="12"/>
      <c r="G210" s="1"/>
    </row>
    <row r="211" spans="1:7" ht="15.75">
      <c r="A211" s="30"/>
      <c r="B211" s="10"/>
      <c r="C211" s="27"/>
      <c r="D211" s="11"/>
      <c r="E211" s="12"/>
      <c r="F211" s="12"/>
      <c r="G211" s="1"/>
    </row>
    <row r="212" spans="1:7" ht="15.75">
      <c r="A212" s="30"/>
      <c r="B212" s="10"/>
      <c r="C212" s="27"/>
      <c r="D212" s="11"/>
      <c r="E212" s="12"/>
      <c r="F212" s="12"/>
      <c r="G212" s="1"/>
    </row>
    <row r="213" spans="1:7" ht="15.75">
      <c r="A213" s="30"/>
      <c r="B213" s="10"/>
      <c r="C213" s="27"/>
      <c r="D213" s="11"/>
      <c r="E213" s="12"/>
      <c r="F213" s="12"/>
      <c r="G213" s="1"/>
    </row>
    <row r="214" spans="1:7" ht="15.75">
      <c r="A214" s="30"/>
      <c r="B214" s="10"/>
      <c r="C214" s="27"/>
      <c r="D214" s="11"/>
      <c r="E214" s="12"/>
      <c r="F214" s="12"/>
      <c r="G214" s="1"/>
    </row>
    <row r="215" spans="1:7" ht="15.75">
      <c r="A215" s="30"/>
      <c r="B215" s="10"/>
      <c r="C215" s="27"/>
      <c r="D215" s="11"/>
      <c r="E215" s="12"/>
      <c r="F215" s="12"/>
      <c r="G215" s="1"/>
    </row>
    <row r="216" spans="1:7" ht="15.75">
      <c r="A216" s="30"/>
      <c r="B216" s="10"/>
      <c r="C216" s="27"/>
      <c r="D216" s="11"/>
      <c r="E216" s="12"/>
      <c r="F216" s="12"/>
      <c r="G216" s="1"/>
    </row>
    <row r="217" spans="1:7" ht="15.75">
      <c r="A217" s="30"/>
      <c r="B217" s="10"/>
      <c r="C217" s="27"/>
      <c r="D217" s="11"/>
      <c r="E217" s="12"/>
      <c r="F217" s="12"/>
      <c r="G217" s="1"/>
    </row>
    <row r="218" spans="1:7" ht="15.75">
      <c r="A218" s="30"/>
      <c r="B218" s="10"/>
      <c r="C218" s="27"/>
      <c r="D218" s="11"/>
      <c r="E218" s="12"/>
      <c r="F218" s="12"/>
      <c r="G218" s="1"/>
    </row>
    <row r="219" spans="1:7" ht="15.75">
      <c r="A219" s="30"/>
      <c r="B219" s="10"/>
      <c r="C219" s="27"/>
      <c r="D219" s="11"/>
      <c r="E219" s="12"/>
      <c r="F219" s="12"/>
      <c r="G219" s="1"/>
    </row>
    <row r="220" spans="1:7" ht="15.75">
      <c r="A220" s="30"/>
      <c r="B220" s="10"/>
      <c r="C220" s="27"/>
      <c r="D220" s="11"/>
      <c r="E220" s="12"/>
      <c r="F220" s="12"/>
      <c r="G220" s="1"/>
    </row>
    <row r="221" spans="1:7" ht="15.75">
      <c r="A221" s="30"/>
      <c r="B221" s="10"/>
      <c r="C221" s="27"/>
      <c r="D221" s="11"/>
      <c r="E221" s="12"/>
      <c r="F221" s="12"/>
      <c r="G221" s="1"/>
    </row>
    <row r="222" spans="1:7" ht="15.75">
      <c r="A222" s="30"/>
      <c r="B222" s="10"/>
      <c r="C222" s="27"/>
      <c r="D222" s="11"/>
      <c r="E222" s="12"/>
      <c r="F222" s="12"/>
      <c r="G222" s="1"/>
    </row>
    <row r="223" spans="1:7" ht="15.75">
      <c r="A223" s="30"/>
      <c r="B223" s="10"/>
      <c r="C223" s="27"/>
      <c r="D223" s="11"/>
      <c r="E223" s="12"/>
      <c r="F223" s="12"/>
      <c r="G223" s="1"/>
    </row>
    <row r="224" spans="1:7" ht="15.75">
      <c r="A224" s="30"/>
      <c r="B224" s="10"/>
      <c r="C224" s="27"/>
      <c r="D224" s="11"/>
      <c r="E224" s="12"/>
      <c r="F224" s="12"/>
      <c r="G224" s="1"/>
    </row>
    <row r="225" spans="1:7" ht="15.75">
      <c r="A225" s="30"/>
      <c r="B225" s="10"/>
      <c r="C225" s="27"/>
      <c r="D225" s="11"/>
      <c r="E225" s="12"/>
      <c r="F225" s="12"/>
      <c r="G225" s="1"/>
    </row>
    <row r="226" spans="1:7" ht="15.75">
      <c r="A226" s="30"/>
      <c r="B226" s="10"/>
      <c r="C226" s="27"/>
      <c r="D226" s="11"/>
      <c r="E226" s="12"/>
      <c r="F226" s="12"/>
      <c r="G226" s="1"/>
    </row>
    <row r="227" spans="1:7" ht="15.75">
      <c r="A227" s="30"/>
      <c r="B227" s="10"/>
      <c r="C227" s="27"/>
      <c r="D227" s="11"/>
      <c r="E227" s="12"/>
      <c r="F227" s="12"/>
      <c r="G227" s="1"/>
    </row>
    <row r="228" spans="1:7" ht="15.75">
      <c r="A228" s="30"/>
      <c r="B228" s="10"/>
      <c r="C228" s="27"/>
      <c r="D228" s="11"/>
      <c r="E228" s="12"/>
      <c r="F228" s="12"/>
      <c r="G228" s="1"/>
    </row>
    <row r="229" spans="1:7" ht="15.75">
      <c r="A229" s="30"/>
      <c r="B229" s="10"/>
      <c r="C229" s="27"/>
      <c r="D229" s="11"/>
      <c r="E229" s="12"/>
      <c r="F229" s="12"/>
      <c r="G229" s="1"/>
    </row>
    <row r="230" spans="1:7" ht="15.75">
      <c r="A230" s="30"/>
      <c r="B230" s="10"/>
      <c r="C230" s="27"/>
      <c r="D230" s="11"/>
      <c r="E230" s="12"/>
      <c r="F230" s="12"/>
      <c r="G230" s="1"/>
    </row>
    <row r="231" spans="1:7" ht="15.75">
      <c r="A231" s="30"/>
      <c r="B231" s="10"/>
      <c r="C231" s="27"/>
      <c r="D231" s="11"/>
      <c r="E231" s="12"/>
      <c r="F231" s="12"/>
      <c r="G231" s="1"/>
    </row>
    <row r="232" spans="1:7" ht="15.75">
      <c r="A232" s="30"/>
      <c r="B232" s="10"/>
      <c r="C232" s="27"/>
      <c r="D232" s="11"/>
      <c r="E232" s="12"/>
      <c r="F232" s="12"/>
      <c r="G232" s="1"/>
    </row>
    <row r="233" spans="1:7" ht="15.75">
      <c r="A233" s="30"/>
      <c r="B233" s="10"/>
      <c r="C233" s="27"/>
      <c r="D233" s="11"/>
      <c r="E233" s="12"/>
      <c r="F233" s="12"/>
      <c r="G233" s="1"/>
    </row>
    <row r="234" spans="1:7" ht="15.75">
      <c r="A234" s="30"/>
      <c r="B234" s="10"/>
      <c r="C234" s="27"/>
      <c r="D234" s="11"/>
      <c r="E234" s="12"/>
      <c r="F234" s="12"/>
      <c r="G234" s="1"/>
    </row>
    <row r="235" spans="1:7" ht="15.75">
      <c r="A235" s="30"/>
      <c r="B235" s="10"/>
      <c r="C235" s="27"/>
      <c r="D235" s="11"/>
      <c r="E235" s="12"/>
      <c r="F235" s="12"/>
      <c r="G235" s="1"/>
    </row>
    <row r="236" spans="1:7" ht="15.75">
      <c r="A236" s="30"/>
      <c r="B236" s="10"/>
      <c r="C236" s="27"/>
      <c r="D236" s="11"/>
      <c r="E236" s="12"/>
      <c r="F236" s="12"/>
      <c r="G236" s="1"/>
    </row>
    <row r="237" spans="1:7" ht="15.75">
      <c r="A237" s="30"/>
      <c r="B237" s="10"/>
      <c r="C237" s="27"/>
      <c r="D237" s="11"/>
      <c r="E237" s="12"/>
      <c r="F237" s="12"/>
      <c r="G237" s="1"/>
    </row>
    <row r="238" spans="1:7" ht="15.75">
      <c r="A238" s="30"/>
      <c r="B238" s="10"/>
      <c r="C238" s="27"/>
      <c r="D238" s="11"/>
      <c r="E238" s="12"/>
      <c r="F238" s="12"/>
      <c r="G238" s="1"/>
    </row>
    <row r="239" spans="1:7" ht="15.75">
      <c r="A239" s="30"/>
      <c r="B239" s="10"/>
      <c r="C239" s="27"/>
      <c r="D239" s="11"/>
      <c r="E239" s="12"/>
      <c r="F239" s="12"/>
      <c r="G239" s="1"/>
    </row>
    <row r="240" spans="1:7" ht="15.75">
      <c r="A240" s="30"/>
      <c r="B240" s="10"/>
      <c r="C240" s="27"/>
      <c r="D240" s="11"/>
      <c r="E240" s="12"/>
      <c r="F240" s="12"/>
      <c r="G240" s="1"/>
    </row>
    <row r="241" spans="1:7" ht="15.75">
      <c r="A241" s="30"/>
      <c r="B241" s="10"/>
      <c r="C241" s="27"/>
      <c r="D241" s="11"/>
      <c r="E241" s="12"/>
      <c r="F241" s="12"/>
      <c r="G241" s="1"/>
    </row>
    <row r="242" spans="1:7" ht="15.75">
      <c r="A242" s="30"/>
      <c r="B242" s="10"/>
      <c r="C242" s="27"/>
      <c r="D242" s="11"/>
      <c r="E242" s="12"/>
      <c r="F242" s="12"/>
      <c r="G242" s="1"/>
    </row>
    <row r="243" spans="1:7" ht="15.75">
      <c r="A243" s="30"/>
      <c r="B243" s="10"/>
      <c r="C243" s="27"/>
      <c r="D243" s="11"/>
      <c r="E243" s="12"/>
      <c r="F243" s="12"/>
      <c r="G243" s="1"/>
    </row>
    <row r="244" spans="1:7" ht="15.75">
      <c r="A244" s="30"/>
      <c r="B244" s="10"/>
      <c r="C244" s="27"/>
      <c r="D244" s="11"/>
      <c r="E244" s="12"/>
      <c r="F244" s="12"/>
      <c r="G244" s="1"/>
    </row>
    <row r="245" spans="1:7" ht="15.75">
      <c r="A245" s="30"/>
      <c r="B245" s="10"/>
      <c r="C245" s="27"/>
      <c r="D245" s="11"/>
      <c r="E245" s="12"/>
      <c r="F245" s="12"/>
      <c r="G245" s="1"/>
    </row>
    <row r="246" spans="1:7" ht="15.75">
      <c r="A246" s="30"/>
      <c r="B246" s="10"/>
      <c r="C246" s="27"/>
      <c r="D246" s="11"/>
      <c r="E246" s="12"/>
      <c r="F246" s="12"/>
      <c r="G246" s="1"/>
    </row>
    <row r="247" spans="1:7" ht="15.75">
      <c r="A247" s="30"/>
      <c r="B247" s="10"/>
      <c r="C247" s="27"/>
      <c r="D247" s="11"/>
      <c r="E247" s="12"/>
      <c r="F247" s="12"/>
      <c r="G247" s="1"/>
    </row>
    <row r="248" spans="1:7" ht="15.75">
      <c r="A248" s="30"/>
      <c r="B248" s="10"/>
      <c r="C248" s="27"/>
      <c r="D248" s="11"/>
      <c r="E248" s="12"/>
      <c r="F248" s="12"/>
      <c r="G248" s="1"/>
    </row>
    <row r="249" spans="1:7" ht="15.75">
      <c r="A249" s="30"/>
      <c r="B249" s="10"/>
      <c r="C249" s="27"/>
      <c r="D249" s="11"/>
      <c r="E249" s="12"/>
      <c r="F249" s="12"/>
      <c r="G249" s="1"/>
    </row>
    <row r="250" spans="1:7" ht="15.75">
      <c r="A250" s="30"/>
      <c r="B250" s="10"/>
      <c r="C250" s="27"/>
      <c r="D250" s="11"/>
      <c r="E250" s="12"/>
      <c r="F250" s="12"/>
      <c r="G250" s="1"/>
    </row>
    <row r="251" spans="1:7" ht="15.75">
      <c r="A251" s="30"/>
      <c r="B251" s="10"/>
      <c r="C251" s="27"/>
      <c r="D251" s="11"/>
      <c r="E251" s="12"/>
      <c r="F251" s="12"/>
      <c r="G251" s="1"/>
    </row>
    <row r="252" spans="1:7" ht="15.75">
      <c r="A252" s="30"/>
      <c r="B252" s="10"/>
      <c r="C252" s="27"/>
      <c r="D252" s="11"/>
      <c r="E252" s="12"/>
      <c r="F252" s="12"/>
      <c r="G252" s="1"/>
    </row>
    <row r="253" spans="1:7" ht="15.75">
      <c r="A253" s="30"/>
      <c r="B253" s="10"/>
      <c r="C253" s="27"/>
      <c r="D253" s="11"/>
      <c r="E253" s="12"/>
      <c r="F253" s="12"/>
      <c r="G253" s="1"/>
    </row>
    <row r="254" spans="1:7" ht="15.75">
      <c r="A254" s="30"/>
      <c r="B254" s="10"/>
      <c r="C254" s="27"/>
      <c r="D254" s="11"/>
      <c r="E254" s="12"/>
      <c r="F254" s="12"/>
      <c r="G254" s="1"/>
    </row>
    <row r="255" spans="1:7" ht="15.75">
      <c r="A255" s="30"/>
      <c r="B255" s="10"/>
      <c r="C255" s="27"/>
      <c r="D255" s="11"/>
      <c r="E255" s="12"/>
      <c r="F255" s="12"/>
      <c r="G255" s="1"/>
    </row>
    <row r="256" spans="1:7" ht="15.75">
      <c r="A256" s="30"/>
      <c r="B256" s="10"/>
      <c r="C256" s="27"/>
      <c r="D256" s="11"/>
      <c r="E256" s="12"/>
      <c r="F256" s="12"/>
      <c r="G256" s="1"/>
    </row>
    <row r="257" spans="1:7" ht="15.75">
      <c r="A257" s="30"/>
      <c r="B257" s="10"/>
      <c r="C257" s="27"/>
      <c r="D257" s="11"/>
      <c r="E257" s="12"/>
      <c r="F257" s="12"/>
      <c r="G257" s="1"/>
    </row>
    <row r="258" spans="1:7" ht="15.75">
      <c r="A258" s="30"/>
      <c r="B258" s="10"/>
      <c r="C258" s="27"/>
      <c r="D258" s="11"/>
      <c r="E258" s="12"/>
      <c r="F258" s="12"/>
      <c r="G258" s="1"/>
    </row>
    <row r="259" spans="1:7" ht="15.75">
      <c r="A259" s="30"/>
      <c r="B259" s="10"/>
      <c r="C259" s="27"/>
      <c r="D259" s="11"/>
      <c r="E259" s="12"/>
      <c r="F259" s="12"/>
      <c r="G259" s="1"/>
    </row>
    <row r="260" spans="1:7" ht="15.75">
      <c r="A260" s="30"/>
      <c r="B260" s="10"/>
      <c r="C260" s="27"/>
      <c r="D260" s="11"/>
      <c r="E260" s="12"/>
      <c r="F260" s="12"/>
      <c r="G260" s="1"/>
    </row>
    <row r="261" spans="1:7" ht="15.75">
      <c r="A261" s="30"/>
      <c r="B261" s="10"/>
      <c r="C261" s="27"/>
      <c r="D261" s="11"/>
      <c r="E261" s="12"/>
      <c r="F261" s="12"/>
      <c r="G261" s="1"/>
    </row>
    <row r="262" spans="1:7" ht="15.75">
      <c r="A262" s="30"/>
      <c r="B262" s="10"/>
      <c r="C262" s="27"/>
      <c r="D262" s="11"/>
      <c r="E262" s="12"/>
      <c r="F262" s="12"/>
      <c r="G262" s="1"/>
    </row>
    <row r="263" spans="1:7" ht="15.75">
      <c r="A263" s="30"/>
      <c r="B263" s="10"/>
      <c r="C263" s="27"/>
      <c r="D263" s="11"/>
      <c r="E263" s="12"/>
      <c r="F263" s="12"/>
      <c r="G263" s="1"/>
    </row>
    <row r="264" spans="1:7" ht="15.75">
      <c r="A264" s="30"/>
      <c r="B264" s="10"/>
      <c r="C264" s="27"/>
      <c r="D264" s="11"/>
      <c r="E264" s="12"/>
      <c r="F264" s="12"/>
      <c r="G264" s="1"/>
    </row>
    <row r="265" spans="1:7" ht="15.75">
      <c r="A265" s="30"/>
      <c r="B265" s="10"/>
      <c r="C265" s="27"/>
      <c r="D265" s="11"/>
      <c r="E265" s="12"/>
      <c r="F265" s="12"/>
      <c r="G265" s="1"/>
    </row>
    <row r="266" spans="1:7" ht="15.75">
      <c r="A266" s="30"/>
      <c r="B266" s="10"/>
      <c r="C266" s="27"/>
      <c r="D266" s="11"/>
      <c r="E266" s="12"/>
      <c r="F266" s="12"/>
      <c r="G266" s="1"/>
    </row>
    <row r="267" spans="1:7" ht="15.75">
      <c r="A267" s="30"/>
      <c r="B267" s="10"/>
      <c r="C267" s="27"/>
      <c r="D267" s="11"/>
      <c r="E267" s="12"/>
      <c r="F267" s="12"/>
      <c r="G267" s="1"/>
    </row>
    <row r="268" spans="1:7" ht="15.75">
      <c r="A268" s="30"/>
      <c r="B268" s="10"/>
      <c r="C268" s="27"/>
      <c r="D268" s="11"/>
      <c r="E268" s="12"/>
      <c r="F268" s="12"/>
      <c r="G268" s="1"/>
    </row>
    <row r="269" spans="1:7" ht="15.75">
      <c r="A269" s="30"/>
      <c r="B269" s="10"/>
      <c r="C269" s="27"/>
      <c r="D269" s="11"/>
      <c r="E269" s="12"/>
      <c r="F269" s="12"/>
      <c r="G269" s="1"/>
    </row>
    <row r="270" spans="1:7" ht="15.75">
      <c r="A270" s="30"/>
      <c r="B270" s="10"/>
      <c r="C270" s="27"/>
      <c r="D270" s="11"/>
      <c r="E270" s="12"/>
      <c r="F270" s="12"/>
      <c r="G270" s="1"/>
    </row>
    <row r="271" spans="1:7" ht="15.75">
      <c r="A271" s="30"/>
      <c r="B271" s="10"/>
      <c r="C271" s="27"/>
      <c r="D271" s="11"/>
      <c r="E271" s="12"/>
      <c r="F271" s="12"/>
      <c r="G271" s="1"/>
    </row>
    <row r="272" spans="1:7" ht="15.75">
      <c r="A272" s="30"/>
      <c r="B272" s="10"/>
      <c r="C272" s="27"/>
      <c r="D272" s="11"/>
      <c r="E272" s="12"/>
      <c r="F272" s="12"/>
      <c r="G272" s="1"/>
    </row>
    <row r="273" spans="1:7" ht="15.75">
      <c r="A273" s="30"/>
      <c r="B273" s="10"/>
      <c r="C273" s="27"/>
      <c r="D273" s="11"/>
      <c r="E273" s="12"/>
      <c r="F273" s="12"/>
      <c r="G273" s="1"/>
    </row>
    <row r="274" spans="1:7" ht="15.75">
      <c r="A274" s="30"/>
      <c r="B274" s="10"/>
      <c r="C274" s="27"/>
      <c r="D274" s="11"/>
      <c r="E274" s="12"/>
      <c r="F274" s="12"/>
      <c r="G274" s="1"/>
    </row>
    <row r="275" spans="1:7" ht="15.75">
      <c r="A275" s="30"/>
      <c r="B275" s="10"/>
      <c r="C275" s="27"/>
      <c r="D275" s="11"/>
      <c r="E275" s="12"/>
      <c r="F275" s="12"/>
      <c r="G275" s="1"/>
    </row>
    <row r="276" spans="1:7" ht="15.75">
      <c r="A276" s="30"/>
      <c r="B276" s="10"/>
      <c r="C276" s="27"/>
      <c r="D276" s="11"/>
      <c r="E276" s="12"/>
      <c r="F276" s="12"/>
      <c r="G276" s="1"/>
    </row>
    <row r="277" spans="1:7" ht="15.75">
      <c r="A277" s="30"/>
      <c r="B277" s="10"/>
      <c r="C277" s="27"/>
      <c r="D277" s="11"/>
      <c r="E277" s="12"/>
      <c r="F277" s="12"/>
      <c r="G277" s="1"/>
    </row>
    <row r="278" spans="1:7" ht="15.75">
      <c r="A278" s="30"/>
      <c r="B278" s="10"/>
      <c r="C278" s="27"/>
      <c r="D278" s="11"/>
      <c r="E278" s="12"/>
      <c r="F278" s="12"/>
      <c r="G278" s="1"/>
    </row>
    <row r="279" spans="1:7" ht="15.75">
      <c r="A279" s="30"/>
      <c r="B279" s="10"/>
      <c r="C279" s="27"/>
      <c r="D279" s="11"/>
      <c r="E279" s="12"/>
      <c r="F279" s="12"/>
      <c r="G279" s="1"/>
    </row>
    <row r="280" spans="1:7" ht="15.75">
      <c r="A280" s="30"/>
      <c r="B280" s="10"/>
      <c r="C280" s="27"/>
      <c r="D280" s="11"/>
      <c r="E280" s="12"/>
      <c r="F280" s="12"/>
      <c r="G280" s="1"/>
    </row>
    <row r="281" spans="1:7" ht="15.75">
      <c r="A281" s="30"/>
      <c r="B281" s="10"/>
      <c r="C281" s="27"/>
      <c r="D281" s="11"/>
      <c r="E281" s="12"/>
      <c r="F281" s="12"/>
      <c r="G281" s="1"/>
    </row>
    <row r="282" spans="1:7" ht="15.75">
      <c r="A282" s="30"/>
      <c r="B282" s="10"/>
      <c r="C282" s="27"/>
      <c r="D282" s="11"/>
      <c r="E282" s="12"/>
      <c r="F282" s="12"/>
      <c r="G282" s="1"/>
    </row>
  </sheetData>
  <mergeCells count="10">
    <mergeCell ref="A171:D171"/>
    <mergeCell ref="A172:G172"/>
    <mergeCell ref="A193:D193"/>
    <mergeCell ref="A194:D194"/>
    <mergeCell ref="A5:G6"/>
    <mergeCell ref="E2:G2"/>
    <mergeCell ref="F3:G3"/>
    <mergeCell ref="E4:G4"/>
    <mergeCell ref="F1:G1"/>
    <mergeCell ref="A9:G9"/>
  </mergeCells>
  <phoneticPr fontId="0" type="noConversion"/>
  <pageMargins left="0.35433070866141736" right="0.23622047244094491" top="0.27559055118110237" bottom="0.47244094488188981" header="0.51181102362204722" footer="0.51181102362204722"/>
  <pageSetup paperSize="9" scale="8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E9"/>
  <sheetViews>
    <sheetView showGridLines="0" workbookViewId="0">
      <selection activeCell="B3" sqref="B3"/>
    </sheetView>
  </sheetViews>
  <sheetFormatPr defaultRowHeight="12.7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>
      <c r="B1" s="62" t="s">
        <v>117</v>
      </c>
      <c r="C1" s="63"/>
      <c r="D1" s="68"/>
      <c r="E1" s="68"/>
    </row>
    <row r="2" spans="2:5">
      <c r="B2" s="62" t="s">
        <v>118</v>
      </c>
      <c r="C2" s="63"/>
      <c r="D2" s="68"/>
      <c r="E2" s="68"/>
    </row>
    <row r="3" spans="2:5">
      <c r="B3" s="64"/>
      <c r="C3" s="64"/>
      <c r="D3" s="69"/>
      <c r="E3" s="69"/>
    </row>
    <row r="4" spans="2:5" ht="51">
      <c r="B4" s="65" t="s">
        <v>119</v>
      </c>
      <c r="C4" s="64"/>
      <c r="D4" s="69"/>
      <c r="E4" s="69"/>
    </row>
    <row r="5" spans="2:5">
      <c r="B5" s="64"/>
      <c r="C5" s="64"/>
      <c r="D5" s="69"/>
      <c r="E5" s="69"/>
    </row>
    <row r="6" spans="2:5" ht="25.5">
      <c r="B6" s="62" t="s">
        <v>120</v>
      </c>
      <c r="C6" s="63"/>
      <c r="D6" s="68"/>
      <c r="E6" s="70" t="s">
        <v>121</v>
      </c>
    </row>
    <row r="7" spans="2:5" ht="13.5" thickBot="1">
      <c r="B7" s="64"/>
      <c r="C7" s="64"/>
      <c r="D7" s="69"/>
      <c r="E7" s="69"/>
    </row>
    <row r="8" spans="2:5" ht="39" thickBot="1">
      <c r="B8" s="66" t="s">
        <v>122</v>
      </c>
      <c r="C8" s="67"/>
      <c r="D8" s="71"/>
      <c r="E8" s="72">
        <v>6</v>
      </c>
    </row>
    <row r="9" spans="2:5">
      <c r="B9" s="64"/>
      <c r="C9" s="64"/>
      <c r="D9" s="69"/>
      <c r="E9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0"/>
  <sheetViews>
    <sheetView showGridLines="0" workbookViewId="0"/>
  </sheetViews>
  <sheetFormatPr defaultRowHeight="12.7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>
      <c r="B1" s="74" t="s">
        <v>129</v>
      </c>
      <c r="C1" s="75"/>
      <c r="D1" s="78"/>
      <c r="E1" s="78"/>
    </row>
    <row r="2" spans="2:5">
      <c r="B2" s="74" t="s">
        <v>130</v>
      </c>
      <c r="C2" s="75"/>
      <c r="D2" s="78"/>
      <c r="E2" s="78"/>
    </row>
    <row r="3" spans="2:5">
      <c r="B3" s="64"/>
      <c r="C3" s="64"/>
      <c r="D3" s="69"/>
      <c r="E3" s="69"/>
    </row>
    <row r="4" spans="2:5" ht="51">
      <c r="B4" s="76" t="s">
        <v>119</v>
      </c>
      <c r="C4" s="64"/>
      <c r="D4" s="69"/>
      <c r="E4" s="69"/>
    </row>
    <row r="5" spans="2:5">
      <c r="B5" s="64"/>
      <c r="C5" s="64"/>
      <c r="D5" s="69"/>
      <c r="E5" s="69"/>
    </row>
    <row r="6" spans="2:5" ht="25.5">
      <c r="B6" s="74" t="s">
        <v>120</v>
      </c>
      <c r="C6" s="75"/>
      <c r="D6" s="78"/>
      <c r="E6" s="79" t="s">
        <v>121</v>
      </c>
    </row>
    <row r="7" spans="2:5" ht="13.5" thickBot="1">
      <c r="B7" s="64"/>
      <c r="C7" s="64"/>
      <c r="D7" s="69"/>
      <c r="E7" s="69"/>
    </row>
    <row r="8" spans="2:5" ht="39" thickBot="1">
      <c r="B8" s="77" t="s">
        <v>122</v>
      </c>
      <c r="C8" s="67"/>
      <c r="D8" s="71"/>
      <c r="E8" s="72">
        <v>6</v>
      </c>
    </row>
    <row r="9" spans="2:5">
      <c r="B9" s="64"/>
      <c r="C9" s="64"/>
      <c r="D9" s="69"/>
      <c r="E9" s="69"/>
    </row>
    <row r="10" spans="2:5">
      <c r="B10" s="64"/>
      <c r="C10" s="64"/>
      <c r="D10" s="69"/>
      <c r="E10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PieDa</cp:lastModifiedBy>
  <cp:lastPrinted>2016-07-27T07:50:56Z</cp:lastPrinted>
  <dcterms:created xsi:type="dcterms:W3CDTF">2007-03-14T08:26:47Z</dcterms:created>
  <dcterms:modified xsi:type="dcterms:W3CDTF">2016-07-27T07:51:30Z</dcterms:modified>
</cp:coreProperties>
</file>