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330" windowHeight="9120" tabRatio="601"/>
  </bookViews>
  <sheets>
    <sheet name="zał_3_wydatki 2004" sheetId="1" r:id="rId1"/>
    <sheet name="Raport zgodności" sheetId="2" r:id="rId2"/>
    <sheet name="Raport zgodności (1)" sheetId="3" r:id="rId3"/>
  </sheets>
  <definedNames>
    <definedName name="_xlnm.Print_Area" localSheetId="0">'zał_3_wydatki 2004'!$A$1:$G$142</definedName>
  </definedNames>
  <calcPr calcId="145621"/>
</workbook>
</file>

<file path=xl/calcChain.xml><?xml version="1.0" encoding="utf-8"?>
<calcChain xmlns="http://schemas.openxmlformats.org/spreadsheetml/2006/main">
  <c r="F140" i="1" l="1"/>
  <c r="E140" i="1"/>
  <c r="E139" i="1" s="1"/>
  <c r="F136" i="1"/>
  <c r="E136" i="1"/>
  <c r="F132" i="1"/>
  <c r="E132" i="1"/>
  <c r="G131" i="1"/>
  <c r="F130" i="1"/>
  <c r="F129" i="1" s="1"/>
  <c r="E130" i="1"/>
  <c r="E129" i="1" s="1"/>
  <c r="G128" i="1"/>
  <c r="F115" i="1"/>
  <c r="E115" i="1"/>
  <c r="F94" i="1"/>
  <c r="E94" i="1"/>
  <c r="F90" i="1"/>
  <c r="E90" i="1"/>
  <c r="G97" i="1"/>
  <c r="G96" i="1"/>
  <c r="G93" i="1"/>
  <c r="F63" i="1"/>
  <c r="E63" i="1"/>
  <c r="F53" i="1"/>
  <c r="E53" i="1"/>
  <c r="G43" i="1"/>
  <c r="G41" i="1"/>
  <c r="F42" i="1"/>
  <c r="E42" i="1"/>
  <c r="G45" i="1"/>
  <c r="F32" i="1"/>
  <c r="E32" i="1"/>
  <c r="F16" i="1"/>
  <c r="E16" i="1"/>
  <c r="E15" i="1" s="1"/>
  <c r="F15" i="1"/>
  <c r="F98" i="1"/>
  <c r="E98" i="1"/>
  <c r="G38" i="1"/>
  <c r="F37" i="1"/>
  <c r="E37" i="1"/>
  <c r="G34" i="1"/>
  <c r="G35" i="1"/>
  <c r="G36" i="1"/>
  <c r="G31" i="1"/>
  <c r="G24" i="1"/>
  <c r="G20" i="1"/>
  <c r="F13" i="1"/>
  <c r="F12" i="1" s="1"/>
  <c r="E13" i="1"/>
  <c r="E12" i="1" s="1"/>
  <c r="G102" i="1"/>
  <c r="G103" i="1"/>
  <c r="G141" i="1"/>
  <c r="F139" i="1"/>
  <c r="E123" i="1"/>
  <c r="F123" i="1"/>
  <c r="G124" i="1"/>
  <c r="F101" i="1"/>
  <c r="E101" i="1"/>
  <c r="G77" i="1"/>
  <c r="F44" i="1"/>
  <c r="G46" i="1"/>
  <c r="G133" i="1"/>
  <c r="G122" i="1"/>
  <c r="G117" i="1"/>
  <c r="F113" i="1"/>
  <c r="E113" i="1"/>
  <c r="G114" i="1"/>
  <c r="F111" i="1"/>
  <c r="E111" i="1"/>
  <c r="G80" i="1"/>
  <c r="F55" i="1"/>
  <c r="E55" i="1"/>
  <c r="G21" i="1"/>
  <c r="G11" i="1"/>
  <c r="F108" i="1"/>
  <c r="E108" i="1"/>
  <c r="G110" i="1"/>
  <c r="E10" i="1"/>
  <c r="F10" i="1"/>
  <c r="F134" i="1"/>
  <c r="E134" i="1"/>
  <c r="E127" i="1"/>
  <c r="E126" i="1" s="1"/>
  <c r="F119" i="1"/>
  <c r="E119" i="1"/>
  <c r="F105" i="1"/>
  <c r="E105" i="1"/>
  <c r="F87" i="1"/>
  <c r="E87" i="1"/>
  <c r="F85" i="1"/>
  <c r="E85" i="1"/>
  <c r="F79" i="1"/>
  <c r="E79" i="1"/>
  <c r="G74" i="1"/>
  <c r="G75" i="1"/>
  <c r="G76" i="1"/>
  <c r="G81" i="1"/>
  <c r="G84" i="1"/>
  <c r="G86" i="1"/>
  <c r="G88" i="1"/>
  <c r="G91" i="1"/>
  <c r="G95" i="1"/>
  <c r="G106" i="1"/>
  <c r="G107" i="1"/>
  <c r="G109" i="1"/>
  <c r="G112" i="1"/>
  <c r="G118" i="1"/>
  <c r="G121" i="1"/>
  <c r="G125" i="1"/>
  <c r="F73" i="1"/>
  <c r="E73" i="1"/>
  <c r="G56" i="1"/>
  <c r="G57" i="1"/>
  <c r="G58" i="1"/>
  <c r="G59" i="1"/>
  <c r="G64" i="1"/>
  <c r="G65" i="1"/>
  <c r="G66" i="1"/>
  <c r="G67" i="1"/>
  <c r="G68" i="1"/>
  <c r="G69" i="1"/>
  <c r="G70" i="1"/>
  <c r="G49" i="1"/>
  <c r="G51" i="1"/>
  <c r="G54" i="1"/>
  <c r="F50" i="1"/>
  <c r="E50" i="1"/>
  <c r="F48" i="1"/>
  <c r="F47" i="1" s="1"/>
  <c r="E48" i="1"/>
  <c r="F40" i="1"/>
  <c r="F39" i="1" s="1"/>
  <c r="E40" i="1"/>
  <c r="G30" i="1"/>
  <c r="F29" i="1"/>
  <c r="E29" i="1"/>
  <c r="F26" i="1"/>
  <c r="F25" i="1" s="1"/>
  <c r="E26" i="1"/>
  <c r="E25" i="1" s="1"/>
  <c r="G27" i="1"/>
  <c r="G18" i="1"/>
  <c r="G17" i="1"/>
  <c r="F9" i="1"/>
  <c r="E9" i="1"/>
  <c r="E39" i="1" l="1"/>
  <c r="G42" i="1"/>
  <c r="E52" i="1"/>
  <c r="E47" i="1"/>
  <c r="G47" i="1" s="1"/>
  <c r="F28" i="1"/>
  <c r="E28" i="1"/>
  <c r="G55" i="1"/>
  <c r="G37" i="1"/>
  <c r="G32" i="1"/>
  <c r="G101" i="1"/>
  <c r="E104" i="1"/>
  <c r="F104" i="1"/>
  <c r="G39" i="1"/>
  <c r="G140" i="1"/>
  <c r="G139" i="1"/>
  <c r="E89" i="1"/>
  <c r="F89" i="1"/>
  <c r="E44" i="1"/>
  <c r="G44" i="1" s="1"/>
  <c r="E82" i="1"/>
  <c r="G63" i="1"/>
  <c r="G94" i="1"/>
  <c r="G83" i="1"/>
  <c r="G87" i="1"/>
  <c r="G113" i="1"/>
  <c r="G29" i="1"/>
  <c r="G50" i="1"/>
  <c r="G53" i="1"/>
  <c r="G90" i="1"/>
  <c r="G111" i="1"/>
  <c r="G85" i="1"/>
  <c r="G40" i="1"/>
  <c r="G26" i="1"/>
  <c r="G48" i="1"/>
  <c r="G123" i="1"/>
  <c r="G10" i="1"/>
  <c r="G119" i="1"/>
  <c r="G115" i="1"/>
  <c r="G108" i="1"/>
  <c r="G105" i="1"/>
  <c r="F82" i="1"/>
  <c r="G79" i="1"/>
  <c r="G73" i="1"/>
  <c r="F52" i="1"/>
  <c r="G25" i="1"/>
  <c r="G15" i="1"/>
  <c r="G16" i="1"/>
  <c r="G9" i="1"/>
  <c r="G129" i="1" l="1"/>
  <c r="F127" i="1"/>
  <c r="E142" i="1"/>
  <c r="G82" i="1"/>
  <c r="G104" i="1"/>
  <c r="G89" i="1"/>
  <c r="G52" i="1"/>
  <c r="G28" i="1"/>
  <c r="F126" i="1" l="1"/>
  <c r="G127" i="1"/>
  <c r="G130" i="1"/>
  <c r="G126" i="1" l="1"/>
  <c r="F142" i="1"/>
  <c r="G142" i="1" s="1"/>
</calcChain>
</file>

<file path=xl/comments1.xml><?xml version="1.0" encoding="utf-8"?>
<comments xmlns="http://schemas.openxmlformats.org/spreadsheetml/2006/main">
  <authors>
    <author>Twoja nazwa użytkownika</author>
  </authors>
  <commentList>
    <comment ref="A126" authorId="0">
      <text>
        <r>
          <rPr>
            <b/>
            <sz val="8"/>
            <color indexed="81"/>
            <rFont val="Tahoma"/>
            <family val="2"/>
            <charset val="238"/>
          </rPr>
          <t>Twoja nazwa użytkownika: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<sst xmlns="http://schemas.openxmlformats.org/spreadsheetml/2006/main" count="256" uniqueCount="163">
  <si>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</si>
  <si>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</si>
  <si>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</si>
  <si>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</si>
  <si>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</si>
  <si>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</si>
  <si>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</si>
  <si>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</si>
  <si>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</si>
  <si>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60016</t>
  </si>
  <si>
    <t>Drogi publiczne gminne</t>
  </si>
  <si>
    <t>700</t>
  </si>
  <si>
    <t>Gospodarka mieszkaniowa</t>
  </si>
  <si>
    <t>70005</t>
  </si>
  <si>
    <t>Gospodarka gruntami i nieruchomościami</t>
  </si>
  <si>
    <t>Pozostałe odsetki</t>
  </si>
  <si>
    <t>710</t>
  </si>
  <si>
    <t>Działalność usługowa</t>
  </si>
  <si>
    <t>71035</t>
  </si>
  <si>
    <t xml:space="preserve">Cmentarze </t>
  </si>
  <si>
    <t>750</t>
  </si>
  <si>
    <t>Administracja publiczna</t>
  </si>
  <si>
    <t>75011</t>
  </si>
  <si>
    <t>Urzędy wojewódzkie</t>
  </si>
  <si>
    <t>Pozostała działalność</t>
  </si>
  <si>
    <t>751</t>
  </si>
  <si>
    <t>75101</t>
  </si>
  <si>
    <t>Urzędy naczelnych organów władzy państwowej, kontroli i ochrony prawa</t>
  </si>
  <si>
    <t>Bezpieczeństwo publiczne i ochrona przeciwpożarowa</t>
  </si>
  <si>
    <t>75414</t>
  </si>
  <si>
    <t>Obrona cywilna</t>
  </si>
  <si>
    <t>75416</t>
  </si>
  <si>
    <t>Różne rozliczenia</t>
  </si>
  <si>
    <t>801</t>
  </si>
  <si>
    <t>Oświata i wychowanie</t>
  </si>
  <si>
    <t>80101</t>
  </si>
  <si>
    <t>Szkoły podstawowe</t>
  </si>
  <si>
    <t>Przedszkola</t>
  </si>
  <si>
    <t>80110</t>
  </si>
  <si>
    <t>Gimnazja</t>
  </si>
  <si>
    <t>852</t>
  </si>
  <si>
    <t>Pomoc społeczna</t>
  </si>
  <si>
    <t>85214</t>
  </si>
  <si>
    <t>85219</t>
  </si>
  <si>
    <t>Ośrodki pomocy społecznej</t>
  </si>
  <si>
    <t>85228</t>
  </si>
  <si>
    <t>Uslugi opiekuńcze i specjalistyczne usługi opiekuńcze</t>
  </si>
  <si>
    <t>854</t>
  </si>
  <si>
    <t>Edukacyjna opieka wychowawcza</t>
  </si>
  <si>
    <t>85415</t>
  </si>
  <si>
    <t>Pomoc materialna dla uczniów</t>
  </si>
  <si>
    <t>900</t>
  </si>
  <si>
    <t>Gospodarka komunalna i ochrona środowiska</t>
  </si>
  <si>
    <t xml:space="preserve">                                      Ogółem:</t>
  </si>
  <si>
    <t xml:space="preserve">Zasiłki i pomoc w naturze oraz składki na ubezpieczenie emerytalne i rentowe </t>
  </si>
  <si>
    <t>Załącznik nr 2</t>
  </si>
  <si>
    <t>0470</t>
  </si>
  <si>
    <t>Wpływy z opłat za zarząd, użytkowanie i użytkowanie wieczyste nieruchomości</t>
  </si>
  <si>
    <t>0750</t>
  </si>
  <si>
    <t>0760</t>
  </si>
  <si>
    <t>0770</t>
  </si>
  <si>
    <t>Wpłaty z tytułu odpłatnego nabycia prawa własności oraz prawa użytkowania wieczystego nieruchomości</t>
  </si>
  <si>
    <t>0830</t>
  </si>
  <si>
    <t>Wpływy z usług</t>
  </si>
  <si>
    <t>0920</t>
  </si>
  <si>
    <t>0970</t>
  </si>
  <si>
    <t>Wpływy z różnych dochodów</t>
  </si>
  <si>
    <t>2010</t>
  </si>
  <si>
    <t>2360</t>
  </si>
  <si>
    <t>Dochody jednostek samorządu terytorialnego związane z realizacją zadań z zakresu administracji rządowej oraz innych zadań zleconych ustawami</t>
  </si>
  <si>
    <t>0690</t>
  </si>
  <si>
    <t>Wpływy z różnych opłat</t>
  </si>
  <si>
    <t>0870</t>
  </si>
  <si>
    <t>Wpływy ze sprzedaży składników majątkowych</t>
  </si>
  <si>
    <t>0570</t>
  </si>
  <si>
    <t>Wpływy z podatku dochodowego od osób fizycznych</t>
  </si>
  <si>
    <t>0350</t>
  </si>
  <si>
    <t>0910</t>
  </si>
  <si>
    <t>0310</t>
  </si>
  <si>
    <t>Podatek od nieruchomości</t>
  </si>
  <si>
    <t>0320</t>
  </si>
  <si>
    <t>Podatek rolny</t>
  </si>
  <si>
    <t>0330</t>
  </si>
  <si>
    <t>0340</t>
  </si>
  <si>
    <t>0500</t>
  </si>
  <si>
    <t>Podatek od czynności cywilnoprawnych</t>
  </si>
  <si>
    <t>Odsetki od nieterminowych wpłat z tytułu podatków i opłat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</si>
  <si>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</si>
  <si>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</si>
  <si>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0360</t>
  </si>
  <si>
    <t>Podatek od spadków i darowizn</t>
  </si>
  <si>
    <t>0390</t>
  </si>
  <si>
    <t>0430</t>
  </si>
  <si>
    <t>Wpływy z opłaty targowej</t>
  </si>
  <si>
    <t>Wpływy z innych opłat stanowiących dochody jednostek samorządu terytorialnego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</si>
  <si>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</si>
  <si>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</si>
  <si>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</si>
  <si>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</si>
  <si>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</si>
  <si>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</si>
  <si>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innych lokalnych opłat pobieranych przez jednostki samorządu terytorialnego na podstawie odrębnych ustaw</t>
  </si>
  <si>
    <t>Udziały gmin w podatkach stanowiących dochód budżetu państwa</t>
  </si>
  <si>
    <t>0010</t>
  </si>
  <si>
    <t>Podatek dochodowy od osób fizycznych</t>
  </si>
  <si>
    <t>0020</t>
  </si>
  <si>
    <t>Podatek dochodowy od osób prawnych</t>
  </si>
  <si>
    <t>Część oświatowa subwencji ogólnej dla jednostek samorządu terytorialnego</t>
  </si>
  <si>
    <t>Subwencje ogólne z budżetu państwa</t>
  </si>
  <si>
    <t>Różne rozliczenia finansowe</t>
  </si>
  <si>
    <t>Dotacje celowe otrzymane z budżetu państwa na realizację własnych zadań bieżących gmin (związków gmin)</t>
  </si>
  <si>
    <t>Część równoważąca subwencji ogólnej dla gmin</t>
  </si>
  <si>
    <t>2030</t>
  </si>
  <si>
    <t>Wpływy i wydatki związane z gromadzeniem środków z opłat produktowych</t>
  </si>
  <si>
    <t>0400</t>
  </si>
  <si>
    <t>Wpływy z opłaty produktowej</t>
  </si>
  <si>
    <t>Grzywny, mandaty i inne kary pieniężne od osób fizycznych</t>
  </si>
  <si>
    <t>01095</t>
  </si>
  <si>
    <t>Wpływy z tytułu przekształcenia prawa użytkowania wieczystego przysługującego osobom fizycznym w prawo własności</t>
  </si>
  <si>
    <t>Podatek leśny</t>
  </si>
  <si>
    <t>Wpływy z opłaty uzdrowiskowej</t>
  </si>
  <si>
    <t>Urzędy naczelnych organów władzy państwowej, kontroli i ochrony prawa oraz sądownictwa</t>
  </si>
  <si>
    <t>Dochody od osób prawnych, od osób fizycznych i od innych jednostek nieposiadających  osobowosci prawnej oraz wydatki związane z ich poborem</t>
  </si>
  <si>
    <t>Wpływy z podatku rolnego, podatku leśnego, podatku od czynności cywilnoprawnych, podatków i opłat lokalnych od osób prawnych i innych jednostek organizacyjnych</t>
  </si>
  <si>
    <t>Wpływy z opłat za wydawanie zezwoleń na sprzedaż alkoholu</t>
  </si>
  <si>
    <t>zał_1 dochody.xls! opisówka.xls — raport zgodności</t>
  </si>
  <si>
    <t>Uruchom na: 2008-08-08 10:06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</si>
  <si>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</si>
  <si>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</si>
  <si>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</si>
  <si>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</si>
  <si>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Wpływy z róznych opłat</t>
  </si>
  <si>
    <t>Dotacje celowe otrzymane z budżetu państwa na realizację zadań bieżących z zakresu administracji rządowej oraz innych zadań zleconych gminie (związkom gmin) ustawami</t>
  </si>
  <si>
    <t>Dochody z najmu i dzierżawy składników majątkowych Skarbu Państwa, jednostek samorządu terytorialnego lub innych jednostek zaliczanych do sektora finansów publicznych oraz innych umów o podobnym charakterze</t>
  </si>
  <si>
    <t>Podatek od działalności gospodarczej osób fizycznych, opłacany w formie karty podatkowej</t>
  </si>
  <si>
    <t>Świadczenia rodzinne, zaliczka alimentacyjna oraz składki na ubezpieczenia emerytalne i rentowe z ubezpieczenia społecznego</t>
  </si>
  <si>
    <t>Składki na ubezpieczenie zdrowotne opłacane za osoby pobierające niektóre świadczenia z pomocy społecznej, niektóre świadczenia rodzinne oraz za osoby uczestniczące w zajęciach w centrum integracji społecznej</t>
  </si>
  <si>
    <t>zał_2  dochody za I półrocze 2009r.xls — raport zgodności</t>
  </si>
  <si>
    <t>Uruchom na: 2009-08-14 15:12</t>
  </si>
  <si>
    <t>2009</t>
  </si>
  <si>
    <t>Dotacje rozwojowe</t>
  </si>
  <si>
    <t>Zasiłki stałe</t>
  </si>
  <si>
    <t>2007</t>
  </si>
  <si>
    <t>Dotacje celowe w ramach programów finansowanych z udziałem środków europejskich oraz srodków o których mowa w art..5 ust.1 pkt 3 oraz ust.3 pkt 5 i 6 ustawy, lub płatności w ramach budżetu środków europejskich</t>
  </si>
  <si>
    <t>Wpływy i wydatki związane z gromadzeniem środków z opłat i kar za korzystanie ze środowiska</t>
  </si>
  <si>
    <t>2870</t>
  </si>
  <si>
    <t>Dotacja z budżetu państwa dla gmin uzdrowiskowych</t>
  </si>
  <si>
    <t>Obrona narodowa</t>
  </si>
  <si>
    <t>Pozostałe wydatki obronne</t>
  </si>
  <si>
    <t xml:space="preserve">                                    Burmistrza Szczawna - Zdroju</t>
  </si>
  <si>
    <t>Straż gminna (miejska)</t>
  </si>
  <si>
    <t>Kultura i ochrona dziedzictwa narodowego</t>
  </si>
  <si>
    <t>Teatry</t>
  </si>
  <si>
    <t>Dotacje celowe w ramach programów finansowanych z udziałem środków europejskich oraz środków, o których mowa w art.. 5 ust. 1 pkt 3 oraz ust. 3 pkt. 5 i 6 ustawy, lub płatności w ramach budżetu środków europejskich.</t>
  </si>
  <si>
    <t>Urzędy gmin (miast i miast na prawach powiatu )</t>
  </si>
  <si>
    <t>Promocja jednostek samorządu terytorialnego</t>
  </si>
  <si>
    <t>Transport i łączność</t>
  </si>
  <si>
    <t xml:space="preserve">            INFORMACJA  Z  WYKONANIA  DOCHODÓW ZA  I PÓŁROCZE 2013 R.</t>
  </si>
  <si>
    <t>Wybory do rad gmin, rad powiatów i sejmików województw, wybory wójtów, burmistrzów i prezydentów miast oraz referenda gminne, powiatowe i wojewódzkie</t>
  </si>
  <si>
    <t>Gospodarka odpadami</t>
  </si>
  <si>
    <t>6207</t>
  </si>
  <si>
    <t xml:space="preserve">           do Zarządzenia nr 53/13</t>
  </si>
  <si>
    <t>z dnia 07.08.2013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</si>
</sst>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MS Sans Serif"/>
      <charset val="238"/>
    </font>
    <font>
      <b/>
      <sz val="10"/>
      <name val="MS Sans Serif"/>
      <family val="2"/>
      <charset val="238"/>
    </font>
    <font>
      <sz val="12"/>
      <name val="Times New Roman CE"/>
      <charset val="238"/>
    </font>
    <font>
      <sz val="10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  <font>
      <sz val="10"/>
      <color indexed="8"/>
      <name val="Times New Roman CE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MS Sans Serif"/>
      <family val="2"/>
      <charset val="238"/>
    </font>
    <font>
      <b/>
      <sz val="12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6">
    <xf numFmtId="0" fontId="0" fillId="0" borderId="0" xfId="0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 wrapText="1"/>
    </xf>
    <xf numFmtId="3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left" vertical="center" wrapText="1"/>
    </xf>
    <xf numFmtId="3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center" wrapText="1"/>
    </xf>
    <xf numFmtId="4" fontId="3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right" vertical="center" wrapText="1"/>
    </xf>
    <xf numFmtId="4" fontId="6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alignment horizontal="center" vertical="center"/>
    </xf>
    <xf numFmtId="1" fontId="4" fillId="0" borderId="2" xfId="0" applyNumberFormat="1" applyFont="1" applyFill="1" applyBorder="1" applyAlignment="1" applyProtection="1">
      <alignment horizontal="center" vertical="center"/>
    </xf>
    <xf numFmtId="3" fontId="4" fillId="0" borderId="2" xfId="0" applyNumberFormat="1" applyFont="1" applyFill="1" applyBorder="1" applyAlignment="1" applyProtection="1">
      <alignment horizontal="left" vertical="center" wrapText="1"/>
    </xf>
    <xf numFmtId="4" fontId="4" fillId="0" borderId="2" xfId="0" applyNumberFormat="1" applyFont="1" applyFill="1" applyBorder="1" applyAlignment="1" applyProtection="1">
      <alignment horizontal="right" vertical="center"/>
    </xf>
    <xf numFmtId="1" fontId="3" fillId="0" borderId="2" xfId="0" applyNumberFormat="1" applyFont="1" applyFill="1" applyBorder="1" applyAlignment="1" applyProtection="1">
      <alignment horizontal="center" vertical="center"/>
    </xf>
    <xf numFmtId="3" fontId="3" fillId="0" borderId="2" xfId="0" applyNumberFormat="1" applyFont="1" applyFill="1" applyBorder="1" applyAlignment="1" applyProtection="1">
      <alignment horizontal="left" vertical="center" wrapText="1"/>
    </xf>
    <xf numFmtId="4" fontId="3" fillId="0" borderId="2" xfId="0" applyNumberFormat="1" applyFont="1" applyFill="1" applyBorder="1" applyAlignment="1" applyProtection="1">
      <alignment horizontal="right" vertical="center"/>
    </xf>
    <xf numFmtId="3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 vertical="center"/>
    </xf>
    <xf numFmtId="4" fontId="3" fillId="0" borderId="2" xfId="0" applyNumberFormat="1" applyFont="1" applyFill="1" applyBorder="1" applyAlignment="1" applyProtection="1"/>
    <xf numFmtId="3" fontId="4" fillId="0" borderId="2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/>
    <xf numFmtId="1" fontId="4" fillId="0" borderId="4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left" vertical="center" wrapText="1"/>
    </xf>
    <xf numFmtId="4" fontId="4" fillId="0" borderId="4" xfId="0" applyNumberFormat="1" applyFont="1" applyFill="1" applyBorder="1" applyAlignment="1" applyProtection="1">
      <alignment horizontal="right" vertical="center"/>
    </xf>
    <xf numFmtId="3" fontId="3" fillId="0" borderId="3" xfId="0" applyNumberFormat="1" applyFont="1" applyFill="1" applyBorder="1" applyAlignment="1" applyProtection="1">
      <alignment horizontal="left" vertical="center" wrapText="1"/>
    </xf>
    <xf numFmtId="4" fontId="3" fillId="0" borderId="3" xfId="0" applyNumberFormat="1" applyFont="1" applyFill="1" applyBorder="1" applyAlignment="1" applyProtection="1">
      <alignment horizontal="right" vertical="center"/>
    </xf>
    <xf numFmtId="3" fontId="3" fillId="0" borderId="2" xfId="0" applyNumberFormat="1" applyFont="1" applyFill="1" applyBorder="1" applyAlignment="1" applyProtection="1">
      <alignment wrapText="1"/>
    </xf>
    <xf numFmtId="0" fontId="8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3" fontId="7" fillId="0" borderId="2" xfId="0" applyNumberFormat="1" applyFont="1" applyFill="1" applyBorder="1" applyAlignment="1" applyProtection="1">
      <alignment horizontal="left" vertical="center" wrapText="1"/>
    </xf>
    <xf numFmtId="4" fontId="7" fillId="0" borderId="2" xfId="0" applyNumberFormat="1" applyFont="1" applyFill="1" applyBorder="1" applyAlignment="1" applyProtection="1">
      <alignment horizontal="right" vertical="center"/>
    </xf>
    <xf numFmtId="49" fontId="3" fillId="0" borderId="2" xfId="0" applyNumberFormat="1" applyFont="1" applyFill="1" applyBorder="1" applyAlignment="1" applyProtection="1">
      <alignment horizontal="center"/>
    </xf>
    <xf numFmtId="3" fontId="3" fillId="0" borderId="0" xfId="0" applyNumberFormat="1" applyFont="1" applyFill="1" applyBorder="1" applyAlignment="1" applyProtection="1">
      <alignment horizontal="center"/>
    </xf>
    <xf numFmtId="3" fontId="2" fillId="0" borderId="0" xfId="0" applyNumberFormat="1" applyFont="1" applyFill="1" applyBorder="1" applyAlignment="1" applyProtection="1">
      <alignment horizontal="center"/>
    </xf>
    <xf numFmtId="3" fontId="4" fillId="0" borderId="2" xfId="0" applyNumberFormat="1" applyFont="1" applyFill="1" applyBorder="1" applyAlignment="1" applyProtection="1">
      <alignment horizontal="center"/>
    </xf>
    <xf numFmtId="3" fontId="6" fillId="0" borderId="0" xfId="0" applyNumberFormat="1" applyFont="1" applyFill="1" applyBorder="1" applyAlignment="1" applyProtection="1">
      <alignment horizontal="center"/>
    </xf>
    <xf numFmtId="3" fontId="8" fillId="0" borderId="2" xfId="0" applyNumberFormat="1" applyFont="1" applyFill="1" applyBorder="1" applyAlignment="1" applyProtection="1"/>
    <xf numFmtId="49" fontId="3" fillId="0" borderId="3" xfId="0" applyNumberFormat="1" applyFont="1" applyFill="1" applyBorder="1" applyAlignment="1" applyProtection="1">
      <alignment horizontal="center"/>
    </xf>
    <xf numFmtId="49" fontId="8" fillId="0" borderId="2" xfId="0" applyNumberFormat="1" applyFont="1" applyFill="1" applyBorder="1" applyAlignment="1" applyProtection="1">
      <alignment horizontal="center"/>
    </xf>
    <xf numFmtId="4" fontId="8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" fontId="4" fillId="2" borderId="5" xfId="0" applyNumberFormat="1" applyFont="1" applyFill="1" applyBorder="1" applyAlignment="1" applyProtection="1">
      <alignment horizontal="center" vertical="center"/>
    </xf>
    <xf numFmtId="3" fontId="4" fillId="2" borderId="5" xfId="0" applyNumberFormat="1" applyFont="1" applyFill="1" applyBorder="1" applyAlignment="1" applyProtection="1">
      <alignment horizontal="left" vertical="center" wrapText="1"/>
    </xf>
    <xf numFmtId="4" fontId="4" fillId="2" borderId="5" xfId="0" applyNumberFormat="1" applyFont="1" applyFill="1" applyBorder="1" applyAlignment="1" applyProtection="1">
      <alignment horizontal="right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/>
    <xf numFmtId="4" fontId="4" fillId="0" borderId="4" xfId="0" applyNumberFormat="1" applyFont="1" applyFill="1" applyBorder="1" applyAlignment="1" applyProtection="1"/>
    <xf numFmtId="3" fontId="4" fillId="2" borderId="5" xfId="0" applyNumberFormat="1" applyFont="1" applyFill="1" applyBorder="1" applyAlignment="1" applyProtection="1">
      <alignment wrapText="1"/>
    </xf>
    <xf numFmtId="4" fontId="4" fillId="2" borderId="5" xfId="0" applyNumberFormat="1" applyFont="1" applyFill="1" applyBorder="1" applyAlignment="1" applyProtection="1"/>
    <xf numFmtId="0" fontId="3" fillId="2" borderId="7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/>
    </xf>
    <xf numFmtId="49" fontId="4" fillId="0" borderId="4" xfId="0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3" fontId="7" fillId="0" borderId="3" xfId="0" applyNumberFormat="1" applyFont="1" applyFill="1" applyBorder="1" applyAlignment="1" applyProtection="1">
      <alignment horizontal="left" vertical="center" wrapText="1"/>
    </xf>
    <xf numFmtId="49" fontId="3" fillId="0" borderId="8" xfId="0" applyNumberFormat="1" applyFont="1" applyFill="1" applyBorder="1" applyAlignment="1" applyProtection="1">
      <alignment horizontal="center" vertical="center"/>
    </xf>
    <xf numFmtId="3" fontId="3" fillId="0" borderId="4" xfId="0" applyNumberFormat="1" applyFont="1" applyFill="1" applyBorder="1" applyAlignment="1" applyProtection="1">
      <alignment horizontal="left" vertical="center" wrapText="1"/>
    </xf>
    <xf numFmtId="0" fontId="4" fillId="2" borderId="11" xfId="0" applyNumberFormat="1" applyFont="1" applyFill="1" applyBorder="1" applyAlignment="1" applyProtection="1">
      <alignment horizontal="center" vertical="center"/>
    </xf>
    <xf numFmtId="0" fontId="4" fillId="2" borderId="12" xfId="0" applyNumberFormat="1" applyFont="1" applyFill="1" applyBorder="1" applyAlignment="1" applyProtection="1">
      <alignment horizontal="center" vertical="center"/>
    </xf>
    <xf numFmtId="1" fontId="4" fillId="2" borderId="13" xfId="0" applyNumberFormat="1" applyFont="1" applyFill="1" applyBorder="1" applyAlignment="1" applyProtection="1">
      <alignment horizontal="center" vertical="center"/>
    </xf>
    <xf numFmtId="3" fontId="4" fillId="2" borderId="13" xfId="0" applyNumberFormat="1" applyFont="1" applyFill="1" applyBorder="1" applyAlignment="1" applyProtection="1">
      <alignment horizontal="left" vertical="center" wrapText="1"/>
    </xf>
    <xf numFmtId="4" fontId="4" fillId="2" borderId="13" xfId="0" applyNumberFormat="1" applyFont="1" applyFill="1" applyBorder="1" applyAlignment="1" applyProtection="1">
      <alignment horizontal="right" vertical="center"/>
    </xf>
    <xf numFmtId="4" fontId="4" fillId="2" borderId="14" xfId="0" applyNumberFormat="1" applyFont="1" applyFill="1" applyBorder="1" applyAlignment="1" applyProtection="1">
      <alignment horizontal="right" vertical="center"/>
    </xf>
    <xf numFmtId="0" fontId="4" fillId="2" borderId="15" xfId="0" applyNumberFormat="1" applyFont="1" applyFill="1" applyBorder="1" applyAlignment="1" applyProtection="1">
      <alignment horizontal="center" vertical="center"/>
    </xf>
    <xf numFmtId="0" fontId="4" fillId="2" borderId="5" xfId="0" applyNumberFormat="1" applyFont="1" applyFill="1" applyBorder="1" applyAlignment="1" applyProtection="1">
      <alignment horizontal="center" vertical="center"/>
    </xf>
    <xf numFmtId="49" fontId="4" fillId="2" borderId="5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 vertical="center"/>
    </xf>
    <xf numFmtId="0" fontId="4" fillId="2" borderId="15" xfId="0" applyNumberFormat="1" applyFont="1" applyFill="1" applyBorder="1" applyAlignment="1" applyProtection="1">
      <alignment horizontal="center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1" fontId="3" fillId="2" borderId="5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center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3" fontId="4" fillId="2" borderId="5" xfId="0" applyNumberFormat="1" applyFont="1" applyFill="1" applyBorder="1" applyAlignment="1" applyProtection="1">
      <alignment horizontal="left" vertical="center"/>
    </xf>
    <xf numFmtId="0" fontId="4" fillId="3" borderId="15" xfId="0" applyNumberFormat="1" applyFont="1" applyFill="1" applyBorder="1" applyAlignment="1" applyProtection="1">
      <alignment horizontal="center" vertical="center"/>
    </xf>
    <xf numFmtId="0" fontId="4" fillId="3" borderId="5" xfId="0" applyNumberFormat="1" applyFont="1" applyFill="1" applyBorder="1" applyAlignment="1" applyProtection="1">
      <alignment horizontal="center" vertical="center"/>
    </xf>
    <xf numFmtId="1" fontId="4" fillId="3" borderId="5" xfId="0" applyNumberFormat="1" applyFont="1" applyFill="1" applyBorder="1" applyAlignment="1" applyProtection="1">
      <alignment horizontal="center" vertical="center"/>
    </xf>
    <xf numFmtId="3" fontId="4" fillId="3" borderId="5" xfId="0" applyNumberFormat="1" applyFont="1" applyFill="1" applyBorder="1" applyAlignment="1" applyProtection="1">
      <alignment horizontal="left" vertical="center" wrapText="1"/>
    </xf>
    <xf numFmtId="4" fontId="4" fillId="3" borderId="5" xfId="0" applyNumberFormat="1" applyFont="1" applyFill="1" applyBorder="1" applyAlignment="1" applyProtection="1">
      <alignment horizontal="right" vertical="center"/>
    </xf>
    <xf numFmtId="10" fontId="4" fillId="0" borderId="16" xfId="0" applyNumberFormat="1" applyFont="1" applyFill="1" applyBorder="1" applyAlignment="1" applyProtection="1">
      <alignment horizontal="center" vertical="center" wrapText="1"/>
    </xf>
    <xf numFmtId="4" fontId="4" fillId="2" borderId="17" xfId="0" applyNumberFormat="1" applyFont="1" applyFill="1" applyBorder="1" applyAlignment="1" applyProtection="1">
      <alignment horizontal="right" vertical="center"/>
    </xf>
    <xf numFmtId="10" fontId="4" fillId="2" borderId="18" xfId="0" applyNumberFormat="1" applyFont="1" applyFill="1" applyBorder="1" applyAlignment="1" applyProtection="1">
      <alignment horizontal="center" vertical="center" wrapText="1"/>
    </xf>
    <xf numFmtId="10" fontId="4" fillId="0" borderId="19" xfId="0" applyNumberFormat="1" applyFont="1" applyFill="1" applyBorder="1" applyAlignment="1" applyProtection="1">
      <alignment horizontal="center" vertical="center" wrapText="1"/>
    </xf>
    <xf numFmtId="10" fontId="3" fillId="0" borderId="16" xfId="0" applyNumberFormat="1" applyFont="1" applyFill="1" applyBorder="1" applyAlignment="1" applyProtection="1">
      <alignment horizontal="center" vertical="center" wrapText="1"/>
    </xf>
    <xf numFmtId="4" fontId="3" fillId="0" borderId="20" xfId="0" applyNumberFormat="1" applyFont="1" applyFill="1" applyBorder="1" applyAlignment="1" applyProtection="1">
      <alignment horizontal="right" vertical="center"/>
    </xf>
    <xf numFmtId="4" fontId="4" fillId="0" borderId="20" xfId="0" applyNumberFormat="1" applyFont="1" applyFill="1" applyBorder="1" applyAlignment="1" applyProtection="1"/>
    <xf numFmtId="4" fontId="3" fillId="0" borderId="20" xfId="0" applyNumberFormat="1" applyFont="1" applyFill="1" applyBorder="1" applyAlignment="1" applyProtection="1"/>
    <xf numFmtId="4" fontId="3" fillId="0" borderId="4" xfId="0" applyNumberFormat="1" applyFont="1" applyFill="1" applyBorder="1" applyAlignment="1" applyProtection="1"/>
    <xf numFmtId="4" fontId="3" fillId="0" borderId="9" xfId="0" applyNumberFormat="1" applyFont="1" applyFill="1" applyBorder="1" applyAlignment="1" applyProtection="1"/>
    <xf numFmtId="10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/>
    </xf>
    <xf numFmtId="4" fontId="3" fillId="0" borderId="22" xfId="0" applyNumberFormat="1" applyFont="1" applyFill="1" applyBorder="1" applyAlignment="1" applyProtection="1">
      <alignment horizontal="right" vertical="center"/>
    </xf>
    <xf numFmtId="0" fontId="4" fillId="0" borderId="23" xfId="0" applyNumberFormat="1" applyFont="1" applyFill="1" applyBorder="1" applyAlignment="1" applyProtection="1">
      <alignment horizontal="center" vertical="center"/>
    </xf>
    <xf numFmtId="49" fontId="4" fillId="0" borderId="23" xfId="0" applyNumberFormat="1" applyFont="1" applyFill="1" applyBorder="1" applyAlignment="1" applyProtection="1">
      <alignment horizontal="center" vertical="center"/>
    </xf>
    <xf numFmtId="3" fontId="4" fillId="0" borderId="23" xfId="0" applyNumberFormat="1" applyFont="1" applyFill="1" applyBorder="1" applyAlignment="1" applyProtection="1">
      <alignment horizontal="left" vertical="center" wrapText="1"/>
    </xf>
    <xf numFmtId="4" fontId="4" fillId="0" borderId="23" xfId="0" applyNumberFormat="1" applyFont="1" applyFill="1" applyBorder="1" applyAlignment="1" applyProtection="1">
      <alignment horizontal="right" vertical="center"/>
    </xf>
    <xf numFmtId="4" fontId="3" fillId="0" borderId="4" xfId="0" applyNumberFormat="1" applyFont="1" applyFill="1" applyBorder="1" applyAlignment="1" applyProtection="1">
      <alignment horizontal="right" vertical="center"/>
    </xf>
    <xf numFmtId="0" fontId="4" fillId="0" borderId="24" xfId="0" applyNumberFormat="1" applyFont="1" applyFill="1" applyBorder="1" applyAlignment="1" applyProtection="1">
      <alignment horizontal="center" vertical="center"/>
    </xf>
    <xf numFmtId="1" fontId="4" fillId="0" borderId="23" xfId="0" applyNumberFormat="1" applyFont="1" applyFill="1" applyBorder="1" applyAlignment="1" applyProtection="1">
      <alignment horizontal="center" vertical="center"/>
    </xf>
    <xf numFmtId="4" fontId="4" fillId="0" borderId="25" xfId="0" applyNumberFormat="1" applyFont="1" applyFill="1" applyBorder="1" applyAlignment="1" applyProtection="1">
      <alignment horizontal="right" vertical="center"/>
    </xf>
    <xf numFmtId="49" fontId="3" fillId="0" borderId="4" xfId="0" applyNumberFormat="1" applyFont="1" applyFill="1" applyBorder="1" applyAlignment="1" applyProtection="1">
      <alignment horizontal="center"/>
    </xf>
    <xf numFmtId="49" fontId="3" fillId="0" borderId="9" xfId="0" applyNumberFormat="1" applyFont="1" applyFill="1" applyBorder="1" applyAlignment="1" applyProtection="1">
      <alignment horizontal="center"/>
    </xf>
    <xf numFmtId="1" fontId="3" fillId="0" borderId="4" xfId="0" applyNumberFormat="1" applyFont="1" applyFill="1" applyBorder="1" applyAlignment="1" applyProtection="1">
      <alignment horizontal="center" vertical="center"/>
    </xf>
    <xf numFmtId="4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 wrapText="1"/>
    </xf>
    <xf numFmtId="4" fontId="0" fillId="0" borderId="26" xfId="0" applyNumberFormat="1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" fontId="12" fillId="0" borderId="0" xfId="0" applyNumberFormat="1" applyFont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4" fillId="0" borderId="29" xfId="0" applyNumberFormat="1" applyFont="1" applyFill="1" applyBorder="1" applyAlignment="1" applyProtection="1">
      <alignment horizontal="center" vertical="center"/>
    </xf>
    <xf numFmtId="4" fontId="7" fillId="0" borderId="9" xfId="0" applyNumberFormat="1" applyFont="1" applyFill="1" applyBorder="1" applyAlignment="1" applyProtection="1">
      <alignment horizontal="right" vertical="center"/>
    </xf>
    <xf numFmtId="4" fontId="3" fillId="0" borderId="30" xfId="0" applyNumberFormat="1" applyFont="1" applyFill="1" applyBorder="1" applyAlignment="1" applyProtection="1">
      <alignment horizontal="right" vertical="center"/>
    </xf>
    <xf numFmtId="4" fontId="4" fillId="0" borderId="20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23" xfId="0" applyNumberFormat="1" applyFont="1" applyFill="1" applyBorder="1" applyAlignment="1" applyProtection="1">
      <alignment horizontal="center" vertical="center" wrapText="1"/>
    </xf>
    <xf numFmtId="3" fontId="4" fillId="0" borderId="23" xfId="0" applyNumberFormat="1" applyFont="1" applyFill="1" applyBorder="1" applyAlignment="1" applyProtection="1">
      <alignment horizontal="center"/>
    </xf>
    <xf numFmtId="3" fontId="4" fillId="0" borderId="23" xfId="0" applyNumberFormat="1" applyFont="1" applyFill="1" applyBorder="1" applyAlignment="1" applyProtection="1">
      <alignment wrapText="1"/>
    </xf>
    <xf numFmtId="4" fontId="4" fillId="0" borderId="23" xfId="0" applyNumberFormat="1" applyFont="1" applyFill="1" applyBorder="1" applyAlignment="1" applyProtection="1"/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26" xfId="0" applyNumberForma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center"/>
    </xf>
    <xf numFmtId="0" fontId="3" fillId="0" borderId="31" xfId="0" applyNumberFormat="1" applyFont="1" applyFill="1" applyBorder="1" applyAlignment="1" applyProtection="1">
      <alignment horizontal="center"/>
    </xf>
    <xf numFmtId="0" fontId="3" fillId="0" borderId="32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/>
    <xf numFmtId="0" fontId="3" fillId="0" borderId="22" xfId="0" applyNumberFormat="1" applyFont="1" applyFill="1" applyBorder="1" applyAlignment="1" applyProtection="1">
      <alignment horizontal="center" vertical="center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3" fillId="0" borderId="29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/>
    <xf numFmtId="0" fontId="3" fillId="0" borderId="23" xfId="0" applyNumberFormat="1" applyFont="1" applyFill="1" applyBorder="1" applyAlignment="1" applyProtection="1"/>
    <xf numFmtId="0" fontId="3" fillId="0" borderId="4" xfId="0" applyNumberFormat="1" applyFont="1" applyFill="1" applyBorder="1" applyAlignment="1" applyProtection="1"/>
    <xf numFmtId="0" fontId="3" fillId="0" borderId="32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/>
    <xf numFmtId="0" fontId="3" fillId="0" borderId="6" xfId="0" applyNumberFormat="1" applyFont="1" applyFill="1" applyBorder="1" applyAlignment="1" applyProtection="1"/>
    <xf numFmtId="0" fontId="3" fillId="0" borderId="33" xfId="0" applyNumberFormat="1" applyFont="1" applyFill="1" applyBorder="1" applyAlignment="1" applyProtection="1"/>
    <xf numFmtId="10" fontId="3" fillId="0" borderId="19" xfId="0" applyNumberFormat="1" applyFont="1" applyFill="1" applyBorder="1" applyAlignment="1" applyProtection="1">
      <alignment horizontal="center" vertical="center" wrapText="1"/>
    </xf>
    <xf numFmtId="0" fontId="4" fillId="0" borderId="29" xfId="0" applyNumberFormat="1" applyFont="1" applyFill="1" applyBorder="1" applyAlignment="1" applyProtection="1">
      <alignment horizontal="center"/>
    </xf>
    <xf numFmtId="0" fontId="8" fillId="0" borderId="29" xfId="0" applyNumberFormat="1" applyFont="1" applyFill="1" applyBorder="1" applyAlignment="1" applyProtection="1">
      <alignment horizontal="center"/>
    </xf>
    <xf numFmtId="4" fontId="3" fillId="0" borderId="34" xfId="0" applyNumberFormat="1" applyFont="1" applyFill="1" applyBorder="1" applyAlignment="1" applyProtection="1">
      <alignment horizontal="right" vertical="center"/>
    </xf>
    <xf numFmtId="4" fontId="4" fillId="0" borderId="34" xfId="0" applyNumberFormat="1" applyFont="1" applyFill="1" applyBorder="1" applyAlignment="1" applyProtection="1">
      <alignment horizontal="right" vertical="center"/>
    </xf>
    <xf numFmtId="4" fontId="4" fillId="0" borderId="20" xfId="0" applyNumberFormat="1" applyFont="1" applyFill="1" applyBorder="1" applyAlignment="1" applyProtection="1">
      <alignment vertical="center"/>
    </xf>
    <xf numFmtId="4" fontId="3" fillId="0" borderId="20" xfId="0" applyNumberFormat="1" applyFont="1" applyFill="1" applyBorder="1" applyAlignment="1" applyProtection="1">
      <alignment vertical="center"/>
    </xf>
    <xf numFmtId="4" fontId="7" fillId="0" borderId="20" xfId="0" applyNumberFormat="1" applyFont="1" applyFill="1" applyBorder="1" applyAlignment="1" applyProtection="1">
      <alignment horizontal="right" vertical="center"/>
    </xf>
    <xf numFmtId="4" fontId="7" fillId="0" borderId="35" xfId="0" applyNumberFormat="1" applyFont="1" applyFill="1" applyBorder="1" applyAlignment="1" applyProtection="1">
      <alignment horizontal="right" vertical="center"/>
    </xf>
    <xf numFmtId="4" fontId="4" fillId="2" borderId="17" xfId="0" applyNumberFormat="1" applyFont="1" applyFill="1" applyBorder="1" applyAlignment="1" applyProtection="1"/>
    <xf numFmtId="4" fontId="4" fillId="0" borderId="34" xfId="0" applyNumberFormat="1" applyFont="1" applyFill="1" applyBorder="1" applyAlignment="1" applyProtection="1"/>
    <xf numFmtId="4" fontId="3" fillId="0" borderId="34" xfId="0" applyNumberFormat="1" applyFont="1" applyFill="1" applyBorder="1" applyAlignment="1" applyProtection="1"/>
    <xf numFmtId="4" fontId="3" fillId="0" borderId="35" xfId="0" applyNumberFormat="1" applyFont="1" applyFill="1" applyBorder="1" applyAlignment="1" applyProtection="1"/>
    <xf numFmtId="4" fontId="3" fillId="0" borderId="30" xfId="0" applyNumberFormat="1" applyFont="1" applyFill="1" applyBorder="1" applyAlignment="1" applyProtection="1"/>
    <xf numFmtId="4" fontId="4" fillId="0" borderId="25" xfId="0" applyNumberFormat="1" applyFont="1" applyFill="1" applyBorder="1" applyAlignment="1" applyProtection="1"/>
    <xf numFmtId="4" fontId="8" fillId="0" borderId="20" xfId="0" applyNumberFormat="1" applyFont="1" applyFill="1" applyBorder="1" applyAlignment="1" applyProtection="1"/>
    <xf numFmtId="10" fontId="4" fillId="2" borderId="36" xfId="0" applyNumberFormat="1" applyFont="1" applyFill="1" applyBorder="1" applyAlignment="1" applyProtection="1">
      <alignment horizontal="center" vertical="center" wrapText="1"/>
    </xf>
    <xf numFmtId="10" fontId="4" fillId="3" borderId="18" xfId="0" applyNumberFormat="1" applyFont="1" applyFill="1" applyBorder="1" applyAlignment="1" applyProtection="1">
      <alignment horizontal="center" vertical="center" wrapText="1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3" fillId="0" borderId="31" xfId="0" applyNumberFormat="1" applyFont="1" applyFill="1" applyBorder="1" applyAlignment="1" applyProtection="1">
      <alignment horizontal="center" vertical="center"/>
    </xf>
    <xf numFmtId="0" fontId="8" fillId="0" borderId="31" xfId="0" applyNumberFormat="1" applyFont="1" applyFill="1" applyBorder="1" applyAlignment="1" applyProtection="1">
      <alignment horizontal="center" vertical="center"/>
    </xf>
    <xf numFmtId="3" fontId="7" fillId="0" borderId="4" xfId="0" applyNumberFormat="1" applyFont="1" applyFill="1" applyBorder="1" applyAlignment="1" applyProtection="1">
      <alignment horizontal="left" vertical="center" wrapText="1"/>
    </xf>
    <xf numFmtId="0" fontId="3" fillId="0" borderId="5" xfId="0" applyNumberFormat="1" applyFont="1" applyFill="1" applyBorder="1" applyAlignment="1" applyProtection="1"/>
    <xf numFmtId="0" fontId="2" fillId="0" borderId="5" xfId="0" applyNumberFormat="1" applyFont="1" applyFill="1" applyBorder="1" applyAlignment="1" applyProtection="1"/>
    <xf numFmtId="0" fontId="2" fillId="0" borderId="23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/>
    <xf numFmtId="0" fontId="2" fillId="0" borderId="37" xfId="0" applyNumberFormat="1" applyFont="1" applyFill="1" applyBorder="1" applyAlignment="1" applyProtection="1"/>
    <xf numFmtId="0" fontId="2" fillId="0" borderId="38" xfId="0" applyNumberFormat="1" applyFont="1" applyFill="1" applyBorder="1" applyAlignment="1" applyProtection="1"/>
    <xf numFmtId="0" fontId="3" fillId="0" borderId="38" xfId="0" applyNumberFormat="1" applyFont="1" applyFill="1" applyBorder="1" applyAlignment="1" applyProtection="1"/>
    <xf numFmtId="0" fontId="3" fillId="0" borderId="7" xfId="0" applyNumberFormat="1" applyFont="1" applyFill="1" applyBorder="1" applyAlignment="1" applyProtection="1"/>
    <xf numFmtId="0" fontId="3" fillId="0" borderId="37" xfId="0" applyNumberFormat="1" applyFont="1" applyFill="1" applyBorder="1" applyAlignment="1" applyProtection="1"/>
    <xf numFmtId="0" fontId="3" fillId="0" borderId="39" xfId="0" applyNumberFormat="1" applyFont="1" applyFill="1" applyBorder="1" applyAlignment="1" applyProtection="1">
      <alignment horizontal="center" vertical="center"/>
    </xf>
    <xf numFmtId="0" fontId="4" fillId="3" borderId="31" xfId="0" applyNumberFormat="1" applyFont="1" applyFill="1" applyBorder="1" applyAlignment="1" applyProtection="1">
      <alignment horizontal="center" vertical="center"/>
    </xf>
    <xf numFmtId="10" fontId="4" fillId="0" borderId="40" xfId="0" applyNumberFormat="1" applyFont="1" applyFill="1" applyBorder="1" applyAlignment="1" applyProtection="1">
      <alignment horizontal="center" vertical="center" wrapText="1"/>
    </xf>
    <xf numFmtId="0" fontId="4" fillId="2" borderId="41" xfId="0" applyNumberFormat="1" applyFont="1" applyFill="1" applyBorder="1" applyAlignment="1" applyProtection="1">
      <alignment horizontal="center" vertical="center"/>
    </xf>
    <xf numFmtId="0" fontId="4" fillId="2" borderId="42" xfId="0" applyNumberFormat="1" applyFont="1" applyFill="1" applyBorder="1" applyAlignment="1" applyProtection="1">
      <alignment horizontal="center" vertical="center"/>
    </xf>
    <xf numFmtId="3" fontId="4" fillId="2" borderId="42" xfId="0" applyNumberFormat="1" applyFont="1" applyFill="1" applyBorder="1" applyAlignment="1" applyProtection="1">
      <alignment horizontal="center" vertical="center"/>
    </xf>
    <xf numFmtId="4" fontId="4" fillId="2" borderId="42" xfId="0" applyNumberFormat="1" applyFont="1" applyFill="1" applyBorder="1" applyAlignment="1" applyProtection="1">
      <alignment horizontal="center" vertical="center"/>
    </xf>
    <xf numFmtId="0" fontId="4" fillId="2" borderId="43" xfId="0" applyNumberFormat="1" applyFont="1" applyFill="1" applyBorder="1" applyAlignment="1" applyProtection="1">
      <alignment horizontal="center" vertical="center" wrapText="1"/>
    </xf>
    <xf numFmtId="0" fontId="4" fillId="0" borderId="39" xfId="0" applyNumberFormat="1" applyFont="1" applyFill="1" applyBorder="1" applyAlignment="1" applyProtection="1">
      <alignment horizontal="center" vertical="center"/>
    </xf>
    <xf numFmtId="0" fontId="4" fillId="0" borderId="22" xfId="0" applyNumberFormat="1" applyFont="1" applyFill="1" applyBorder="1" applyAlignment="1" applyProtection="1">
      <alignment horizontal="center" vertical="center"/>
    </xf>
    <xf numFmtId="3" fontId="3" fillId="0" borderId="22" xfId="0" applyNumberFormat="1" applyFont="1" applyFill="1" applyBorder="1" applyAlignment="1" applyProtection="1">
      <alignment horizontal="left" vertical="center" wrapText="1"/>
    </xf>
    <xf numFmtId="10" fontId="3" fillId="0" borderId="44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/>
    </xf>
    <xf numFmtId="4" fontId="3" fillId="0" borderId="9" xfId="0" applyNumberFormat="1" applyFont="1" applyFill="1" applyBorder="1" applyAlignment="1" applyProtection="1">
      <alignment horizontal="right" vertical="center"/>
    </xf>
    <xf numFmtId="0" fontId="8" fillId="0" borderId="3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4" fontId="3" fillId="0" borderId="3" xfId="0" applyNumberFormat="1" applyFont="1" applyFill="1" applyBorder="1" applyAlignment="1" applyProtection="1">
      <alignment vertical="center"/>
    </xf>
    <xf numFmtId="4" fontId="3" fillId="0" borderId="30" xfId="0" applyNumberFormat="1" applyFont="1" applyFill="1" applyBorder="1" applyAlignment="1" applyProtection="1">
      <alignment vertical="center"/>
    </xf>
    <xf numFmtId="0" fontId="3" fillId="0" borderId="45" xfId="0" applyNumberFormat="1" applyFont="1" applyFill="1" applyBorder="1" applyAlignment="1" applyProtection="1">
      <alignment horizontal="center" vertical="center"/>
    </xf>
    <xf numFmtId="0" fontId="4" fillId="3" borderId="5" xfId="0" applyNumberFormat="1" applyFont="1" applyFill="1" applyBorder="1" applyAlignment="1" applyProtection="1">
      <alignment horizontal="center" vertical="center" wrapText="1"/>
    </xf>
    <xf numFmtId="49" fontId="4" fillId="3" borderId="5" xfId="0" applyNumberFormat="1" applyFont="1" applyFill="1" applyBorder="1" applyAlignment="1" applyProtection="1">
      <alignment horizontal="center" vertical="center"/>
    </xf>
    <xf numFmtId="3" fontId="4" fillId="3" borderId="5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0" fontId="4" fillId="3" borderId="21" xfId="0" applyNumberFormat="1" applyFont="1" applyFill="1" applyBorder="1" applyAlignment="1" applyProtection="1">
      <alignment horizontal="center" vertical="center" wrapText="1"/>
    </xf>
    <xf numFmtId="49" fontId="4" fillId="3" borderId="8" xfId="0" applyNumberFormat="1" applyFont="1" applyFill="1" applyBorder="1" applyAlignment="1" applyProtection="1">
      <alignment horizontal="center" vertical="center"/>
    </xf>
    <xf numFmtId="1" fontId="4" fillId="3" borderId="4" xfId="0" applyNumberFormat="1" applyFont="1" applyFill="1" applyBorder="1" applyAlignment="1" applyProtection="1">
      <alignment horizontal="center" vertical="center"/>
    </xf>
    <xf numFmtId="3" fontId="4" fillId="3" borderId="4" xfId="0" applyNumberFormat="1" applyFont="1" applyFill="1" applyBorder="1" applyAlignment="1" applyProtection="1">
      <alignment horizontal="left" vertical="center" wrapText="1"/>
    </xf>
    <xf numFmtId="4" fontId="4" fillId="3" borderId="4" xfId="0" applyNumberFormat="1" applyFont="1" applyFill="1" applyBorder="1" applyAlignment="1" applyProtection="1">
      <alignment horizontal="right" vertical="center"/>
    </xf>
    <xf numFmtId="4" fontId="4" fillId="3" borderId="34" xfId="0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0" fontId="4" fillId="0" borderId="21" xfId="0" applyNumberFormat="1" applyFont="1" applyFill="1" applyBorder="1" applyAlignment="1" applyProtection="1">
      <alignment horizontal="center" vertical="center" wrapText="1"/>
    </xf>
    <xf numFmtId="0" fontId="4" fillId="3" borderId="7" xfId="0" applyNumberFormat="1" applyFont="1" applyFill="1" applyBorder="1" applyAlignment="1" applyProtection="1">
      <alignment horizontal="center" vertical="center"/>
    </xf>
    <xf numFmtId="4" fontId="4" fillId="3" borderId="17" xfId="0" applyNumberFormat="1" applyFont="1" applyFill="1" applyBorder="1" applyAlignment="1" applyProtection="1">
      <alignment horizontal="right" vertical="center"/>
    </xf>
    <xf numFmtId="0" fontId="4" fillId="0" borderId="45" xfId="0" applyNumberFormat="1" applyFont="1" applyFill="1" applyBorder="1" applyAlignment="1" applyProtection="1">
      <alignment horizontal="center" vertical="center"/>
    </xf>
    <xf numFmtId="10" fontId="3" fillId="0" borderId="46" xfId="0" applyNumberFormat="1" applyFont="1" applyFill="1" applyBorder="1" applyAlignment="1" applyProtection="1">
      <alignment horizontal="center" vertical="center" wrapText="1"/>
    </xf>
    <xf numFmtId="4" fontId="3" fillId="0" borderId="35" xfId="0" applyNumberFormat="1" applyFont="1" applyFill="1" applyBorder="1" applyAlignment="1" applyProtection="1">
      <alignment horizontal="right" vertical="center"/>
    </xf>
    <xf numFmtId="49" fontId="3" fillId="0" borderId="23" xfId="0" applyNumberFormat="1" applyFont="1" applyFill="1" applyBorder="1" applyAlignment="1" applyProtection="1">
      <alignment horizontal="center" vertical="center"/>
    </xf>
    <xf numFmtId="0" fontId="3" fillId="0" borderId="47" xfId="0" applyNumberFormat="1" applyFont="1" applyFill="1" applyBorder="1" applyAlignment="1" applyProtection="1">
      <alignment horizontal="center" vertical="center"/>
    </xf>
    <xf numFmtId="0" fontId="4" fillId="0" borderId="48" xfId="0" applyNumberFormat="1" applyFont="1" applyFill="1" applyBorder="1" applyAlignment="1" applyProtection="1">
      <alignment horizontal="center" vertical="center" wrapText="1"/>
    </xf>
    <xf numFmtId="49" fontId="3" fillId="0" borderId="48" xfId="0" applyNumberFormat="1" applyFont="1" applyFill="1" applyBorder="1" applyAlignment="1" applyProtection="1">
      <alignment horizontal="center" vertical="center"/>
    </xf>
    <xf numFmtId="4" fontId="3" fillId="0" borderId="48" xfId="0" applyNumberFormat="1" applyFont="1" applyFill="1" applyBorder="1" applyAlignment="1" applyProtection="1">
      <alignment horizontal="right" vertical="center"/>
    </xf>
    <xf numFmtId="10" fontId="4" fillId="0" borderId="49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/>
    </xf>
    <xf numFmtId="3" fontId="3" fillId="0" borderId="5" xfId="0" applyNumberFormat="1" applyFont="1" applyFill="1" applyBorder="1" applyAlignment="1" applyProtection="1"/>
    <xf numFmtId="4" fontId="3" fillId="0" borderId="5" xfId="0" applyNumberFormat="1" applyFont="1" applyFill="1" applyBorder="1" applyAlignment="1" applyProtection="1">
      <alignment horizontal="right" vertical="center"/>
    </xf>
    <xf numFmtId="10" fontId="4" fillId="0" borderId="18" xfId="0" applyNumberFormat="1" applyFont="1" applyFill="1" applyBorder="1" applyAlignment="1" applyProtection="1">
      <alignment horizontal="center" vertical="center" wrapText="1"/>
    </xf>
    <xf numFmtId="3" fontId="9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Y252"/>
  <sheetViews>
    <sheetView tabSelected="1" zoomScaleSheetLayoutView="100" workbookViewId="0">
      <selection activeCell="D3" sqref="D3"/>
    </sheetView>
  </sheetViews>
  <sheetFormatPr defaultColWidth="10" defaultRowHeight="12.75" x14ac:dyDescent="0.2"/>
  <cols>
    <col min="1" max="1" width="7" style="38" customWidth="1"/>
    <col min="2" max="2" width="9" style="3" customWidth="1"/>
    <col min="3" max="3" width="7.85546875" style="42" customWidth="1"/>
    <col min="4" max="4" width="59.140625" style="4" customWidth="1"/>
    <col min="5" max="5" width="18" style="10" customWidth="1"/>
    <col min="6" max="6" width="17.85546875" style="10" bestFit="1" customWidth="1"/>
    <col min="7" max="7" width="22.140625" style="2" customWidth="1"/>
    <col min="8" max="8" width="11.85546875" style="2" customWidth="1"/>
    <col min="9" max="16384" width="10" style="2"/>
  </cols>
  <sheetData>
    <row r="1" spans="1:7" x14ac:dyDescent="0.2">
      <c r="B1" s="2"/>
      <c r="C1" s="38"/>
      <c r="D1" s="6"/>
      <c r="E1" s="11"/>
      <c r="F1" s="254" t="s">
        <v>55</v>
      </c>
      <c r="G1" s="254"/>
    </row>
    <row r="2" spans="1:7" x14ac:dyDescent="0.2">
      <c r="B2" s="2"/>
      <c r="C2" s="38"/>
      <c r="D2" s="6"/>
      <c r="E2" s="254" t="s">
        <v>161</v>
      </c>
      <c r="F2" s="254"/>
      <c r="G2" s="254"/>
    </row>
    <row r="3" spans="1:7" x14ac:dyDescent="0.2">
      <c r="E3" s="11"/>
      <c r="F3" s="254" t="s">
        <v>149</v>
      </c>
      <c r="G3" s="254"/>
    </row>
    <row r="4" spans="1:7" ht="15.75" x14ac:dyDescent="0.25">
      <c r="A4" s="50"/>
      <c r="B4" s="15"/>
      <c r="C4" s="43"/>
      <c r="D4" s="16"/>
      <c r="E4" s="255" t="s">
        <v>162</v>
      </c>
      <c r="F4" s="255"/>
      <c r="G4" s="255"/>
    </row>
    <row r="5" spans="1:7" ht="22.9" customHeight="1" x14ac:dyDescent="0.2">
      <c r="A5" s="253" t="s">
        <v>157</v>
      </c>
      <c r="B5" s="253"/>
      <c r="C5" s="253"/>
      <c r="D5" s="253"/>
      <c r="E5" s="253"/>
      <c r="F5" s="253"/>
      <c r="G5" s="253"/>
    </row>
    <row r="6" spans="1:7" ht="4.5" customHeight="1" thickBot="1" x14ac:dyDescent="0.25">
      <c r="A6" s="253"/>
      <c r="B6" s="253"/>
      <c r="C6" s="253"/>
      <c r="D6" s="253"/>
      <c r="E6" s="253"/>
      <c r="F6" s="253"/>
      <c r="G6" s="253"/>
    </row>
    <row r="7" spans="1:7" ht="0.75" hidden="1" customHeight="1" thickBot="1" x14ac:dyDescent="0.25">
      <c r="C7" s="38"/>
      <c r="E7" s="12"/>
    </row>
    <row r="8" spans="1:7" s="3" customFormat="1" ht="14.25" thickTop="1" thickBot="1" x14ac:dyDescent="0.25">
      <c r="A8" s="208" t="s">
        <v>0</v>
      </c>
      <c r="B8" s="209" t="s">
        <v>1</v>
      </c>
      <c r="C8" s="210" t="s">
        <v>2</v>
      </c>
      <c r="D8" s="210" t="s">
        <v>3</v>
      </c>
      <c r="E8" s="211" t="s">
        <v>4</v>
      </c>
      <c r="F8" s="211" t="s">
        <v>5</v>
      </c>
      <c r="G8" s="212" t="s">
        <v>6</v>
      </c>
    </row>
    <row r="9" spans="1:7" s="5" customFormat="1" ht="14.25" thickTop="1" thickBot="1" x14ac:dyDescent="0.25">
      <c r="A9" s="84" t="s">
        <v>7</v>
      </c>
      <c r="B9" s="85"/>
      <c r="C9" s="86"/>
      <c r="D9" s="87" t="s">
        <v>8</v>
      </c>
      <c r="E9" s="88">
        <f>E11</f>
        <v>1888.37</v>
      </c>
      <c r="F9" s="89">
        <f>F11</f>
        <v>1888.37</v>
      </c>
      <c r="G9" s="189">
        <f>F9/E9</f>
        <v>1</v>
      </c>
    </row>
    <row r="10" spans="1:7" s="5" customFormat="1" x14ac:dyDescent="0.2">
      <c r="A10" s="191"/>
      <c r="B10" s="121" t="s">
        <v>117</v>
      </c>
      <c r="C10" s="126"/>
      <c r="D10" s="122" t="s">
        <v>24</v>
      </c>
      <c r="E10" s="123">
        <f>E11</f>
        <v>1888.37</v>
      </c>
      <c r="F10" s="127">
        <f>F11</f>
        <v>1888.37</v>
      </c>
      <c r="G10" s="107">
        <f>F10/E10</f>
        <v>1</v>
      </c>
    </row>
    <row r="11" spans="1:7" s="37" customFormat="1" ht="38.25" x14ac:dyDescent="0.2">
      <c r="A11" s="193"/>
      <c r="B11" s="82"/>
      <c r="C11" s="130">
        <v>2010</v>
      </c>
      <c r="D11" s="83" t="s">
        <v>132</v>
      </c>
      <c r="E11" s="124">
        <v>1888.37</v>
      </c>
      <c r="F11" s="176">
        <v>1888.37</v>
      </c>
      <c r="G11" s="117">
        <f>F11/E11</f>
        <v>1</v>
      </c>
    </row>
    <row r="12" spans="1:7" s="37" customFormat="1" x14ac:dyDescent="0.2">
      <c r="A12" s="206">
        <v>600</v>
      </c>
      <c r="B12" s="229"/>
      <c r="C12" s="230"/>
      <c r="D12" s="231" t="s">
        <v>156</v>
      </c>
      <c r="E12" s="232">
        <f>E13</f>
        <v>821000</v>
      </c>
      <c r="F12" s="233">
        <f>F13</f>
        <v>0</v>
      </c>
      <c r="G12" s="228">
        <v>0</v>
      </c>
    </row>
    <row r="13" spans="1:7" x14ac:dyDescent="0.2">
      <c r="A13" s="142"/>
      <c r="B13" s="55" t="s">
        <v>9</v>
      </c>
      <c r="C13" s="19"/>
      <c r="D13" s="20" t="s">
        <v>10</v>
      </c>
      <c r="E13" s="21">
        <f>SUM(E14)</f>
        <v>821000</v>
      </c>
      <c r="F13" s="178">
        <f>SUM(F14)</f>
        <v>0</v>
      </c>
      <c r="G13" s="107">
        <v>0</v>
      </c>
    </row>
    <row r="14" spans="1:7" ht="13.5" thickBot="1" x14ac:dyDescent="0.25">
      <c r="A14" s="164"/>
      <c r="B14" s="58"/>
      <c r="C14" s="70" t="s">
        <v>65</v>
      </c>
      <c r="D14" s="25" t="s">
        <v>66</v>
      </c>
      <c r="E14" s="24">
        <v>821000</v>
      </c>
      <c r="F14" s="179">
        <v>0</v>
      </c>
      <c r="G14" s="107">
        <v>0</v>
      </c>
    </row>
    <row r="15" spans="1:7" s="5" customFormat="1" ht="13.5" thickBot="1" x14ac:dyDescent="0.25">
      <c r="A15" s="90" t="s">
        <v>11</v>
      </c>
      <c r="B15" s="60"/>
      <c r="C15" s="52"/>
      <c r="D15" s="53" t="s">
        <v>12</v>
      </c>
      <c r="E15" s="54">
        <f>E16</f>
        <v>5522045.96</v>
      </c>
      <c r="F15" s="108">
        <f>F16</f>
        <v>2673048.89</v>
      </c>
      <c r="G15" s="109">
        <f t="shared" ref="G15:G17" si="0">F15/E15</f>
        <v>0.48406856975887974</v>
      </c>
    </row>
    <row r="16" spans="1:7" x14ac:dyDescent="0.2">
      <c r="A16" s="191"/>
      <c r="B16" s="61" t="s">
        <v>13</v>
      </c>
      <c r="C16" s="31"/>
      <c r="D16" s="32" t="s">
        <v>14</v>
      </c>
      <c r="E16" s="33">
        <f>SUM(E17+E18+E19+E20+E21+E22+E23+E24)</f>
        <v>5522045.96</v>
      </c>
      <c r="F16" s="177">
        <f>SUM(F17+F18+F19+F20+F21+F22+F23+F24)</f>
        <v>2673048.89</v>
      </c>
      <c r="G16" s="110">
        <f t="shared" si="0"/>
        <v>0.48406856975887974</v>
      </c>
    </row>
    <row r="17" spans="1:7" ht="25.5" x14ac:dyDescent="0.2">
      <c r="A17" s="142"/>
      <c r="B17" s="55"/>
      <c r="C17" s="71" t="s">
        <v>56</v>
      </c>
      <c r="D17" s="39" t="s">
        <v>57</v>
      </c>
      <c r="E17" s="40">
        <v>80000</v>
      </c>
      <c r="F17" s="180">
        <v>57057.14</v>
      </c>
      <c r="G17" s="111">
        <f t="shared" si="0"/>
        <v>0.71321424999999994</v>
      </c>
    </row>
    <row r="18" spans="1:7" ht="38.25" x14ac:dyDescent="0.2">
      <c r="A18" s="142"/>
      <c r="B18" s="58"/>
      <c r="C18" s="70" t="s">
        <v>58</v>
      </c>
      <c r="D18" s="23" t="s">
        <v>133</v>
      </c>
      <c r="E18" s="24">
        <v>812700</v>
      </c>
      <c r="F18" s="112">
        <v>409005.21</v>
      </c>
      <c r="G18" s="111">
        <f t="shared" ref="G18:G85" si="1">F18/E18</f>
        <v>0.50326714654854188</v>
      </c>
    </row>
    <row r="19" spans="1:7" ht="25.5" x14ac:dyDescent="0.2">
      <c r="A19" s="142"/>
      <c r="B19" s="58"/>
      <c r="C19" s="70" t="s">
        <v>59</v>
      </c>
      <c r="D19" s="23" t="s">
        <v>118</v>
      </c>
      <c r="E19" s="24">
        <v>25000</v>
      </c>
      <c r="F19" s="112">
        <v>42759.87</v>
      </c>
      <c r="G19" s="111">
        <v>0</v>
      </c>
    </row>
    <row r="20" spans="1:7" ht="25.5" x14ac:dyDescent="0.2">
      <c r="A20" s="142"/>
      <c r="B20" s="58"/>
      <c r="C20" s="70" t="s">
        <v>60</v>
      </c>
      <c r="D20" s="23" t="s">
        <v>61</v>
      </c>
      <c r="E20" s="24">
        <v>4160000</v>
      </c>
      <c r="F20" s="112">
        <v>1913890.15</v>
      </c>
      <c r="G20" s="111">
        <f>F20/E20</f>
        <v>0.46006974759615382</v>
      </c>
    </row>
    <row r="21" spans="1:7" x14ac:dyDescent="0.2">
      <c r="A21" s="142"/>
      <c r="B21" s="58"/>
      <c r="C21" s="70" t="s">
        <v>62</v>
      </c>
      <c r="D21" s="23" t="s">
        <v>63</v>
      </c>
      <c r="E21" s="24">
        <v>360000</v>
      </c>
      <c r="F21" s="112">
        <v>151101.70000000001</v>
      </c>
      <c r="G21" s="111">
        <f>F21/E21</f>
        <v>0.41972694444444447</v>
      </c>
    </row>
    <row r="22" spans="1:7" x14ac:dyDescent="0.2">
      <c r="A22" s="163"/>
      <c r="B22" s="58"/>
      <c r="C22" s="70" t="s">
        <v>64</v>
      </c>
      <c r="D22" s="23" t="s">
        <v>15</v>
      </c>
      <c r="E22" s="24">
        <v>0</v>
      </c>
      <c r="F22" s="112">
        <v>14863.86</v>
      </c>
      <c r="G22" s="117">
        <v>0</v>
      </c>
    </row>
    <row r="23" spans="1:7" x14ac:dyDescent="0.2">
      <c r="A23" s="163"/>
      <c r="B23" s="58"/>
      <c r="C23" s="70" t="s">
        <v>65</v>
      </c>
      <c r="D23" s="23" t="s">
        <v>66</v>
      </c>
      <c r="E23" s="24">
        <v>0</v>
      </c>
      <c r="F23" s="112">
        <v>25</v>
      </c>
      <c r="G23" s="117"/>
    </row>
    <row r="24" spans="1:7" s="5" customFormat="1" ht="39" thickBot="1" x14ac:dyDescent="0.25">
      <c r="A24" s="163"/>
      <c r="B24" s="58"/>
      <c r="C24" s="70" t="s">
        <v>142</v>
      </c>
      <c r="D24" s="23" t="s">
        <v>153</v>
      </c>
      <c r="E24" s="24">
        <v>84345.96</v>
      </c>
      <c r="F24" s="112">
        <v>84345.96</v>
      </c>
      <c r="G24" s="117">
        <f>F24/E24</f>
        <v>1</v>
      </c>
    </row>
    <row r="25" spans="1:7" ht="15" customHeight="1" thickBot="1" x14ac:dyDescent="0.25">
      <c r="A25" s="90" t="s">
        <v>16</v>
      </c>
      <c r="B25" s="91"/>
      <c r="C25" s="52"/>
      <c r="D25" s="53" t="s">
        <v>17</v>
      </c>
      <c r="E25" s="54">
        <f>E26</f>
        <v>130000</v>
      </c>
      <c r="F25" s="54">
        <f>F26</f>
        <v>67758.679999999993</v>
      </c>
      <c r="G25" s="109">
        <f t="shared" si="1"/>
        <v>0.52122061538461528</v>
      </c>
    </row>
    <row r="26" spans="1:7" x14ac:dyDescent="0.2">
      <c r="A26" s="191"/>
      <c r="B26" s="61" t="s">
        <v>18</v>
      </c>
      <c r="C26" s="31"/>
      <c r="D26" s="32" t="s">
        <v>19</v>
      </c>
      <c r="E26" s="33">
        <f>E27</f>
        <v>130000</v>
      </c>
      <c r="F26" s="177">
        <f>F27</f>
        <v>67758.679999999993</v>
      </c>
      <c r="G26" s="110">
        <f t="shared" si="1"/>
        <v>0.52122061538461528</v>
      </c>
    </row>
    <row r="27" spans="1:7" ht="13.5" thickBot="1" x14ac:dyDescent="0.25">
      <c r="A27" s="163"/>
      <c r="B27" s="56"/>
      <c r="C27" s="73" t="s">
        <v>62</v>
      </c>
      <c r="D27" s="34" t="s">
        <v>63</v>
      </c>
      <c r="E27" s="35">
        <v>130000</v>
      </c>
      <c r="F27" s="144">
        <v>67758.679999999993</v>
      </c>
      <c r="G27" s="117">
        <f t="shared" si="1"/>
        <v>0.52122061538461528</v>
      </c>
    </row>
    <row r="28" spans="1:7" ht="13.5" thickBot="1" x14ac:dyDescent="0.25">
      <c r="A28" s="90" t="s">
        <v>20</v>
      </c>
      <c r="B28" s="60"/>
      <c r="C28" s="92"/>
      <c r="D28" s="53" t="s">
        <v>21</v>
      </c>
      <c r="E28" s="54">
        <f>SUM(E29+E32+E37)</f>
        <v>177616</v>
      </c>
      <c r="F28" s="108">
        <f>SUM(F29+F32+F37)</f>
        <v>97522.57</v>
      </c>
      <c r="G28" s="109">
        <f t="shared" si="1"/>
        <v>0.54906410458517252</v>
      </c>
    </row>
    <row r="29" spans="1:7" ht="13.5" customHeight="1" x14ac:dyDescent="0.2">
      <c r="A29" s="191"/>
      <c r="B29" s="78" t="s">
        <v>22</v>
      </c>
      <c r="C29" s="77"/>
      <c r="D29" s="32" t="s">
        <v>23</v>
      </c>
      <c r="E29" s="33">
        <f>SUM(E30+E31)</f>
        <v>69069</v>
      </c>
      <c r="F29" s="177">
        <f>SUM(F30+F31)</f>
        <v>37173.85</v>
      </c>
      <c r="G29" s="110">
        <f t="shared" si="1"/>
        <v>0.53821323603932303</v>
      </c>
    </row>
    <row r="30" spans="1:7" ht="37.5" customHeight="1" x14ac:dyDescent="0.2">
      <c r="A30" s="142"/>
      <c r="B30" s="26"/>
      <c r="C30" s="70" t="s">
        <v>67</v>
      </c>
      <c r="D30" s="23" t="s">
        <v>132</v>
      </c>
      <c r="E30" s="24">
        <v>69019</v>
      </c>
      <c r="F30" s="112">
        <v>37163</v>
      </c>
      <c r="G30" s="111">
        <f t="shared" si="1"/>
        <v>0.53844593517727002</v>
      </c>
    </row>
    <row r="31" spans="1:7" ht="25.5" x14ac:dyDescent="0.2">
      <c r="A31" s="164"/>
      <c r="B31" s="146"/>
      <c r="C31" s="70" t="s">
        <v>68</v>
      </c>
      <c r="D31" s="23" t="s">
        <v>69</v>
      </c>
      <c r="E31" s="24">
        <v>50</v>
      </c>
      <c r="F31" s="112">
        <v>10.85</v>
      </c>
      <c r="G31" s="111">
        <f t="shared" si="1"/>
        <v>0.217</v>
      </c>
    </row>
    <row r="32" spans="1:7" s="227" customFormat="1" x14ac:dyDescent="0.2">
      <c r="A32" s="142"/>
      <c r="B32" s="79">
        <v>75023</v>
      </c>
      <c r="C32" s="72"/>
      <c r="D32" s="20" t="s">
        <v>154</v>
      </c>
      <c r="E32" s="21">
        <f>SUM(E34+E35+E36)</f>
        <v>64000</v>
      </c>
      <c r="F32" s="21">
        <f>SUM(F33+F34+F35+F36)</f>
        <v>60348.72</v>
      </c>
      <c r="G32" s="107">
        <f>F32/E32</f>
        <v>0.94294875</v>
      </c>
    </row>
    <row r="33" spans="1:233" s="227" customFormat="1" x14ac:dyDescent="0.2">
      <c r="A33" s="142"/>
      <c r="B33" s="79"/>
      <c r="C33" s="70" t="s">
        <v>74</v>
      </c>
      <c r="D33" s="23" t="s">
        <v>116</v>
      </c>
      <c r="E33" s="24">
        <v>0</v>
      </c>
      <c r="F33" s="24">
        <v>250</v>
      </c>
      <c r="G33" s="107"/>
    </row>
    <row r="34" spans="1:233" x14ac:dyDescent="0.2">
      <c r="A34" s="164"/>
      <c r="B34" s="146"/>
      <c r="C34" s="70" t="s">
        <v>70</v>
      </c>
      <c r="D34" s="23" t="s">
        <v>71</v>
      </c>
      <c r="E34" s="24">
        <v>50000</v>
      </c>
      <c r="F34" s="24">
        <v>35982.879999999997</v>
      </c>
      <c r="G34" s="107">
        <f t="shared" ref="G34:G36" si="2">F34/E34</f>
        <v>0.7196575999999999</v>
      </c>
    </row>
    <row r="35" spans="1:233" x14ac:dyDescent="0.2">
      <c r="A35" s="164"/>
      <c r="B35" s="146"/>
      <c r="C35" s="70" t="s">
        <v>62</v>
      </c>
      <c r="D35" s="23" t="s">
        <v>63</v>
      </c>
      <c r="E35" s="24">
        <v>4000</v>
      </c>
      <c r="F35" s="24">
        <v>1050</v>
      </c>
      <c r="G35" s="107">
        <f t="shared" si="2"/>
        <v>0.26250000000000001</v>
      </c>
    </row>
    <row r="36" spans="1:233" x14ac:dyDescent="0.2">
      <c r="A36" s="164"/>
      <c r="B36" s="146"/>
      <c r="C36" s="70" t="s">
        <v>64</v>
      </c>
      <c r="D36" s="23" t="s">
        <v>15</v>
      </c>
      <c r="E36" s="24">
        <v>10000</v>
      </c>
      <c r="F36" s="24">
        <v>23065.84</v>
      </c>
      <c r="G36" s="107">
        <f t="shared" si="2"/>
        <v>2.306584</v>
      </c>
    </row>
    <row r="37" spans="1:233" s="227" customFormat="1" x14ac:dyDescent="0.2">
      <c r="A37" s="142"/>
      <c r="B37" s="79">
        <v>75075</v>
      </c>
      <c r="C37" s="72"/>
      <c r="D37" s="20" t="s">
        <v>155</v>
      </c>
      <c r="E37" s="21">
        <f>E38</f>
        <v>44547</v>
      </c>
      <c r="F37" s="21">
        <f>F38</f>
        <v>0</v>
      </c>
      <c r="G37" s="107">
        <f>F37/E37</f>
        <v>0</v>
      </c>
    </row>
    <row r="38" spans="1:233" ht="39" thickBot="1" x14ac:dyDescent="0.25">
      <c r="A38" s="192"/>
      <c r="B38" s="234"/>
      <c r="C38" s="73" t="s">
        <v>142</v>
      </c>
      <c r="D38" s="34" t="s">
        <v>153</v>
      </c>
      <c r="E38" s="35">
        <v>44547</v>
      </c>
      <c r="F38" s="35">
        <v>0</v>
      </c>
      <c r="G38" s="235">
        <f>F38/E38</f>
        <v>0</v>
      </c>
    </row>
    <row r="39" spans="1:233" s="1" customFormat="1" ht="26.25" thickBot="1" x14ac:dyDescent="0.3">
      <c r="A39" s="90" t="s">
        <v>25</v>
      </c>
      <c r="B39" s="91"/>
      <c r="C39" s="92"/>
      <c r="D39" s="53" t="s">
        <v>121</v>
      </c>
      <c r="E39" s="54">
        <f>SUM(E40+E42)</f>
        <v>6791</v>
      </c>
      <c r="F39" s="108">
        <f>SUM(F40+F42)</f>
        <v>5778.83</v>
      </c>
      <c r="G39" s="109">
        <f t="shared" si="1"/>
        <v>0.8509542040936533</v>
      </c>
    </row>
    <row r="40" spans="1:233" s="1" customFormat="1" ht="26.25" customHeight="1" x14ac:dyDescent="0.25">
      <c r="A40" s="191"/>
      <c r="B40" s="61" t="s">
        <v>26</v>
      </c>
      <c r="C40" s="77"/>
      <c r="D40" s="32" t="s">
        <v>27</v>
      </c>
      <c r="E40" s="33">
        <f>E41</f>
        <v>1044</v>
      </c>
      <c r="F40" s="177">
        <f>F41</f>
        <v>522</v>
      </c>
      <c r="G40" s="110">
        <f t="shared" si="1"/>
        <v>0.5</v>
      </c>
    </row>
    <row r="41" spans="1:233" s="1" customFormat="1" ht="38.25" x14ac:dyDescent="0.25">
      <c r="A41" s="163"/>
      <c r="B41" s="93"/>
      <c r="C41" s="94" t="s">
        <v>67</v>
      </c>
      <c r="D41" s="34" t="s">
        <v>132</v>
      </c>
      <c r="E41" s="143">
        <v>1044</v>
      </c>
      <c r="F41" s="181">
        <v>522</v>
      </c>
      <c r="G41" s="117">
        <f>F41/E41</f>
        <v>0.5</v>
      </c>
    </row>
    <row r="42" spans="1:233" s="1" customFormat="1" ht="38.25" x14ac:dyDescent="0.25">
      <c r="A42" s="238"/>
      <c r="B42" s="18">
        <v>75109</v>
      </c>
      <c r="C42" s="72"/>
      <c r="D42" s="20" t="s">
        <v>158</v>
      </c>
      <c r="E42" s="21">
        <f>E43</f>
        <v>5747</v>
      </c>
      <c r="F42" s="145">
        <f>F43</f>
        <v>5256.83</v>
      </c>
      <c r="G42" s="107">
        <f>F42/E42</f>
        <v>0.91470854358795894</v>
      </c>
    </row>
    <row r="43" spans="1:233" s="1" customFormat="1" ht="39" thickBot="1" x14ac:dyDescent="0.3">
      <c r="A43" s="238"/>
      <c r="B43" s="93"/>
      <c r="C43" s="94" t="s">
        <v>67</v>
      </c>
      <c r="D43" s="34" t="s">
        <v>132</v>
      </c>
      <c r="E43" s="143">
        <v>5747</v>
      </c>
      <c r="F43" s="181">
        <v>5256.83</v>
      </c>
      <c r="G43" s="239">
        <f>F43/E43</f>
        <v>0.91470854358795894</v>
      </c>
    </row>
    <row r="44" spans="1:233" s="1" customFormat="1" ht="16.5" thickBot="1" x14ac:dyDescent="0.3">
      <c r="A44" s="102">
        <v>752</v>
      </c>
      <c r="B44" s="236"/>
      <c r="C44" s="225"/>
      <c r="D44" s="105" t="s">
        <v>147</v>
      </c>
      <c r="E44" s="106">
        <f>E45</f>
        <v>200</v>
      </c>
      <c r="F44" s="237">
        <f>F45</f>
        <v>200</v>
      </c>
      <c r="G44" s="190">
        <f t="shared" si="1"/>
        <v>1</v>
      </c>
    </row>
    <row r="45" spans="1:233" s="165" customFormat="1" ht="16.5" customHeight="1" x14ac:dyDescent="0.25">
      <c r="A45" s="191"/>
      <c r="B45" s="78">
        <v>75212</v>
      </c>
      <c r="C45" s="77"/>
      <c r="D45" s="32" t="s">
        <v>148</v>
      </c>
      <c r="E45" s="33">
        <v>200</v>
      </c>
      <c r="F45" s="33">
        <v>200</v>
      </c>
      <c r="G45" s="110">
        <f t="shared" si="1"/>
        <v>1</v>
      </c>
    </row>
    <row r="46" spans="1:233" s="1" customFormat="1" ht="39" thickBot="1" x14ac:dyDescent="0.3">
      <c r="A46" s="205"/>
      <c r="B46" s="162"/>
      <c r="C46" s="118" t="s">
        <v>67</v>
      </c>
      <c r="D46" s="34" t="s">
        <v>132</v>
      </c>
      <c r="E46" s="119">
        <v>200</v>
      </c>
      <c r="F46" s="119">
        <v>200</v>
      </c>
      <c r="G46" s="117">
        <f t="shared" si="1"/>
        <v>1</v>
      </c>
    </row>
    <row r="47" spans="1:233" s="196" customFormat="1" ht="16.5" thickBot="1" x14ac:dyDescent="0.3">
      <c r="A47" s="95">
        <v>754</v>
      </c>
      <c r="B47" s="96"/>
      <c r="C47" s="97"/>
      <c r="D47" s="53" t="s">
        <v>28</v>
      </c>
      <c r="E47" s="54">
        <f>SUM(E48+E50)</f>
        <v>11000</v>
      </c>
      <c r="F47" s="54">
        <f>SUM(F48+F50)</f>
        <v>6178.1</v>
      </c>
      <c r="G47" s="109">
        <f t="shared" si="1"/>
        <v>0.56164545454545456</v>
      </c>
      <c r="H47" s="20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99"/>
    </row>
    <row r="48" spans="1:233" s="197" customFormat="1" ht="23.25" customHeight="1" x14ac:dyDescent="0.25">
      <c r="A48" s="125"/>
      <c r="B48" s="120" t="s">
        <v>29</v>
      </c>
      <c r="C48" s="126"/>
      <c r="D48" s="122" t="s">
        <v>30</v>
      </c>
      <c r="E48" s="123">
        <f>E49</f>
        <v>1000</v>
      </c>
      <c r="F48" s="123">
        <f>+F49</f>
        <v>1000</v>
      </c>
      <c r="G48" s="207">
        <f t="shared" si="1"/>
        <v>1</v>
      </c>
      <c r="H48" s="20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200"/>
    </row>
    <row r="49" spans="1:18" s="1" customFormat="1" ht="38.25" x14ac:dyDescent="0.25">
      <c r="A49" s="191"/>
      <c r="B49" s="160"/>
      <c r="C49" s="169">
        <v>2010</v>
      </c>
      <c r="D49" s="83" t="s">
        <v>132</v>
      </c>
      <c r="E49" s="124">
        <v>1000</v>
      </c>
      <c r="F49" s="176">
        <v>1000</v>
      </c>
      <c r="G49" s="173">
        <f t="shared" si="1"/>
        <v>1</v>
      </c>
    </row>
    <row r="50" spans="1:18" s="1" customFormat="1" ht="15.75" x14ac:dyDescent="0.25">
      <c r="A50" s="142"/>
      <c r="B50" s="55" t="s">
        <v>31</v>
      </c>
      <c r="C50" s="72"/>
      <c r="D50" s="20" t="s">
        <v>150</v>
      </c>
      <c r="E50" s="21">
        <f>E51</f>
        <v>10000</v>
      </c>
      <c r="F50" s="145">
        <f>F51</f>
        <v>5178.1000000000004</v>
      </c>
      <c r="G50" s="107">
        <f t="shared" si="1"/>
        <v>0.51780999999999999</v>
      </c>
    </row>
    <row r="51" spans="1:18" s="1" customFormat="1" ht="14.25" customHeight="1" thickBot="1" x14ac:dyDescent="0.3">
      <c r="A51" s="142"/>
      <c r="B51" s="26"/>
      <c r="C51" s="70" t="s">
        <v>74</v>
      </c>
      <c r="D51" s="23" t="s">
        <v>116</v>
      </c>
      <c r="E51" s="24">
        <v>10000</v>
      </c>
      <c r="F51" s="112">
        <v>5178.1000000000004</v>
      </c>
      <c r="G51" s="111">
        <f t="shared" si="1"/>
        <v>0.51780999999999999</v>
      </c>
    </row>
    <row r="52" spans="1:18" ht="30" customHeight="1" thickBot="1" x14ac:dyDescent="0.25">
      <c r="A52" s="95">
        <v>756</v>
      </c>
      <c r="B52" s="68"/>
      <c r="C52" s="74"/>
      <c r="D52" s="66" t="s">
        <v>122</v>
      </c>
      <c r="E52" s="67">
        <f>SUM(E53+E55+E63+E73+E79)</f>
        <v>12619284</v>
      </c>
      <c r="F52" s="182">
        <f>SUM(F53+F55+F63+F73+F79)</f>
        <v>5930984.9499999993</v>
      </c>
      <c r="G52" s="109">
        <f t="shared" si="1"/>
        <v>0.46999377698449446</v>
      </c>
    </row>
    <row r="53" spans="1:18" x14ac:dyDescent="0.2">
      <c r="A53" s="159"/>
      <c r="B53" s="63">
        <v>75601</v>
      </c>
      <c r="C53" s="75"/>
      <c r="D53" s="64" t="s">
        <v>75</v>
      </c>
      <c r="E53" s="65">
        <f>SUM(E54)</f>
        <v>10000</v>
      </c>
      <c r="F53" s="183">
        <f>SUM(F54)</f>
        <v>2363.5500000000002</v>
      </c>
      <c r="G53" s="110">
        <f t="shared" si="1"/>
        <v>0.23635500000000001</v>
      </c>
    </row>
    <row r="54" spans="1:18" ht="25.5" x14ac:dyDescent="0.2">
      <c r="A54" s="157"/>
      <c r="B54" s="63"/>
      <c r="C54" s="128" t="s">
        <v>76</v>
      </c>
      <c r="D54" s="39" t="s">
        <v>134</v>
      </c>
      <c r="E54" s="115">
        <v>10000</v>
      </c>
      <c r="F54" s="184">
        <v>2363.5500000000002</v>
      </c>
      <c r="G54" s="111">
        <f t="shared" si="1"/>
        <v>0.23635500000000001</v>
      </c>
    </row>
    <row r="55" spans="1:18" ht="38.25" x14ac:dyDescent="0.2">
      <c r="A55" s="157"/>
      <c r="B55" s="63">
        <v>75615</v>
      </c>
      <c r="C55" s="75"/>
      <c r="D55" s="20" t="s">
        <v>123</v>
      </c>
      <c r="E55" s="65">
        <f>SUM(E56+E57+E58+E59+E60+E61+E62)</f>
        <v>3319000</v>
      </c>
      <c r="F55" s="183">
        <f>SUM(F56+F57+F58+F59+F60+F61+F62)</f>
        <v>1677355.49</v>
      </c>
      <c r="G55" s="107">
        <f t="shared" si="1"/>
        <v>0.50537978005423323</v>
      </c>
    </row>
    <row r="56" spans="1:18" x14ac:dyDescent="0.2">
      <c r="A56" s="157"/>
      <c r="B56" s="80"/>
      <c r="C56" s="129" t="s">
        <v>78</v>
      </c>
      <c r="D56" s="81" t="s">
        <v>79</v>
      </c>
      <c r="E56" s="116">
        <v>3300000</v>
      </c>
      <c r="F56" s="185">
        <v>1666932.99</v>
      </c>
      <c r="G56" s="111">
        <f t="shared" si="1"/>
        <v>0.50513120909090914</v>
      </c>
    </row>
    <row r="57" spans="1:18" ht="15" customHeight="1" x14ac:dyDescent="0.2">
      <c r="A57" s="157"/>
      <c r="B57" s="79"/>
      <c r="C57" s="41" t="s">
        <v>80</v>
      </c>
      <c r="D57" s="39" t="s">
        <v>81</v>
      </c>
      <c r="E57" s="27">
        <v>7000</v>
      </c>
      <c r="F57" s="114">
        <v>2920</v>
      </c>
      <c r="G57" s="111">
        <f t="shared" si="1"/>
        <v>0.41714285714285715</v>
      </c>
    </row>
    <row r="58" spans="1:18" ht="15.75" customHeight="1" x14ac:dyDescent="0.2">
      <c r="A58" s="157"/>
      <c r="B58" s="79"/>
      <c r="C58" s="41" t="s">
        <v>82</v>
      </c>
      <c r="D58" s="39" t="s">
        <v>119</v>
      </c>
      <c r="E58" s="27">
        <v>10000</v>
      </c>
      <c r="F58" s="114">
        <v>5947</v>
      </c>
      <c r="G58" s="111">
        <f t="shared" si="1"/>
        <v>0.59470000000000001</v>
      </c>
    </row>
    <row r="59" spans="1:18" ht="14.25" customHeight="1" x14ac:dyDescent="0.2">
      <c r="A59" s="157"/>
      <c r="B59" s="79"/>
      <c r="C59" s="41" t="s">
        <v>83</v>
      </c>
      <c r="D59" s="39" t="s">
        <v>88</v>
      </c>
      <c r="E59" s="27">
        <v>2000</v>
      </c>
      <c r="F59" s="114">
        <v>0</v>
      </c>
      <c r="G59" s="111">
        <f t="shared" si="1"/>
        <v>0</v>
      </c>
    </row>
    <row r="60" spans="1:18" ht="14.25" customHeight="1" x14ac:dyDescent="0.2">
      <c r="A60" s="157"/>
      <c r="B60" s="63"/>
      <c r="C60" s="128" t="s">
        <v>84</v>
      </c>
      <c r="D60" s="39" t="s">
        <v>85</v>
      </c>
      <c r="E60" s="115">
        <v>0</v>
      </c>
      <c r="F60" s="184">
        <v>494.7</v>
      </c>
      <c r="G60" s="111">
        <v>0</v>
      </c>
    </row>
    <row r="61" spans="1:18" x14ac:dyDescent="0.2">
      <c r="A61" s="158"/>
      <c r="B61" s="80"/>
      <c r="C61" s="129" t="s">
        <v>70</v>
      </c>
      <c r="D61" s="81" t="s">
        <v>71</v>
      </c>
      <c r="E61" s="116">
        <v>0</v>
      </c>
      <c r="F61" s="185">
        <v>149.6</v>
      </c>
      <c r="G61" s="117">
        <v>0</v>
      </c>
    </row>
    <row r="62" spans="1:18" s="161" customFormat="1" x14ac:dyDescent="0.2">
      <c r="A62" s="157"/>
      <c r="B62" s="79"/>
      <c r="C62" s="41" t="s">
        <v>77</v>
      </c>
      <c r="D62" s="39" t="s">
        <v>86</v>
      </c>
      <c r="E62" s="27">
        <v>0</v>
      </c>
      <c r="F62" s="27">
        <v>911.2</v>
      </c>
      <c r="G62" s="111">
        <v>0</v>
      </c>
      <c r="H62" s="202"/>
      <c r="I62" s="2"/>
      <c r="J62" s="2"/>
      <c r="K62" s="2"/>
      <c r="L62" s="2"/>
      <c r="M62" s="2"/>
      <c r="N62" s="2"/>
      <c r="O62" s="2"/>
      <c r="P62" s="2"/>
      <c r="Q62" s="2"/>
      <c r="R62" s="171"/>
    </row>
    <row r="63" spans="1:18" ht="38.25" x14ac:dyDescent="0.2">
      <c r="A63" s="159"/>
      <c r="B63" s="198">
        <v>75616</v>
      </c>
      <c r="C63" s="75"/>
      <c r="D63" s="32" t="s">
        <v>87</v>
      </c>
      <c r="E63" s="65">
        <f>SUM(E64+E65+E66+E67+E68+E69+E70+E71+E72)</f>
        <v>1782922</v>
      </c>
      <c r="F63" s="183">
        <f>SUM(F64+F65+F66+F67+F68+F69+F70+F71+F72)</f>
        <v>1018623.2799999999</v>
      </c>
      <c r="G63" s="110">
        <f t="shared" si="1"/>
        <v>0.57132240221389374</v>
      </c>
    </row>
    <row r="64" spans="1:18" x14ac:dyDescent="0.2">
      <c r="A64" s="157"/>
      <c r="B64" s="79"/>
      <c r="C64" s="41" t="s">
        <v>78</v>
      </c>
      <c r="D64" s="39" t="s">
        <v>79</v>
      </c>
      <c r="E64" s="27">
        <v>820922</v>
      </c>
      <c r="F64" s="114">
        <v>549420.57999999996</v>
      </c>
      <c r="G64" s="111">
        <f t="shared" si="1"/>
        <v>0.66927257400824924</v>
      </c>
    </row>
    <row r="65" spans="1:18" x14ac:dyDescent="0.2">
      <c r="A65" s="157"/>
      <c r="B65" s="79"/>
      <c r="C65" s="41" t="s">
        <v>80</v>
      </c>
      <c r="D65" s="39" t="s">
        <v>81</v>
      </c>
      <c r="E65" s="27">
        <v>10000</v>
      </c>
      <c r="F65" s="27">
        <v>9768.8700000000008</v>
      </c>
      <c r="G65" s="111">
        <f t="shared" si="1"/>
        <v>0.97688700000000006</v>
      </c>
    </row>
    <row r="66" spans="1:18" ht="15.75" customHeight="1" x14ac:dyDescent="0.2">
      <c r="A66" s="157"/>
      <c r="B66" s="79"/>
      <c r="C66" s="41" t="s">
        <v>83</v>
      </c>
      <c r="D66" s="39" t="s">
        <v>88</v>
      </c>
      <c r="E66" s="27">
        <v>40000</v>
      </c>
      <c r="F66" s="114">
        <v>23900</v>
      </c>
      <c r="G66" s="111">
        <f t="shared" si="1"/>
        <v>0.59750000000000003</v>
      </c>
    </row>
    <row r="67" spans="1:18" x14ac:dyDescent="0.2">
      <c r="A67" s="157"/>
      <c r="B67" s="63"/>
      <c r="C67" s="128" t="s">
        <v>89</v>
      </c>
      <c r="D67" s="39" t="s">
        <v>90</v>
      </c>
      <c r="E67" s="115">
        <v>30000</v>
      </c>
      <c r="F67" s="184">
        <v>7634.8</v>
      </c>
      <c r="G67" s="111">
        <f t="shared" si="1"/>
        <v>0.25449333333333335</v>
      </c>
    </row>
    <row r="68" spans="1:18" x14ac:dyDescent="0.2">
      <c r="A68" s="157"/>
      <c r="B68" s="63"/>
      <c r="C68" s="128" t="s">
        <v>91</v>
      </c>
      <c r="D68" s="39" t="s">
        <v>120</v>
      </c>
      <c r="E68" s="115">
        <v>680000</v>
      </c>
      <c r="F68" s="184">
        <v>298073.5</v>
      </c>
      <c r="G68" s="111">
        <f t="shared" si="1"/>
        <v>0.43834338235294118</v>
      </c>
    </row>
    <row r="69" spans="1:18" ht="15" customHeight="1" x14ac:dyDescent="0.2">
      <c r="A69" s="157"/>
      <c r="B69" s="63"/>
      <c r="C69" s="128" t="s">
        <v>92</v>
      </c>
      <c r="D69" s="39" t="s">
        <v>93</v>
      </c>
      <c r="E69" s="115">
        <v>2000</v>
      </c>
      <c r="F69" s="184">
        <v>9200</v>
      </c>
      <c r="G69" s="111">
        <f t="shared" si="1"/>
        <v>4.5999999999999996</v>
      </c>
    </row>
    <row r="70" spans="1:18" ht="13.5" customHeight="1" x14ac:dyDescent="0.2">
      <c r="A70" s="157"/>
      <c r="B70" s="79"/>
      <c r="C70" s="41" t="s">
        <v>84</v>
      </c>
      <c r="D70" s="39" t="s">
        <v>85</v>
      </c>
      <c r="E70" s="27">
        <v>200000</v>
      </c>
      <c r="F70" s="27">
        <v>113125.7</v>
      </c>
      <c r="G70" s="111">
        <f t="shared" si="1"/>
        <v>0.56562849999999998</v>
      </c>
    </row>
    <row r="71" spans="1:18" x14ac:dyDescent="0.2">
      <c r="A71" s="158"/>
      <c r="B71" s="80"/>
      <c r="C71" s="129" t="s">
        <v>70</v>
      </c>
      <c r="D71" s="81" t="s">
        <v>131</v>
      </c>
      <c r="E71" s="116">
        <v>0</v>
      </c>
      <c r="F71" s="185">
        <v>2601.0700000000002</v>
      </c>
      <c r="G71" s="117">
        <v>0</v>
      </c>
    </row>
    <row r="72" spans="1:18" s="161" customFormat="1" ht="16.5" customHeight="1" x14ac:dyDescent="0.2">
      <c r="A72" s="157"/>
      <c r="B72" s="79"/>
      <c r="C72" s="41" t="s">
        <v>77</v>
      </c>
      <c r="D72" s="39" t="s">
        <v>86</v>
      </c>
      <c r="E72" s="27">
        <v>0</v>
      </c>
      <c r="F72" s="27">
        <v>4898.76</v>
      </c>
      <c r="G72" s="111">
        <v>0</v>
      </c>
      <c r="H72" s="202"/>
      <c r="I72" s="2"/>
      <c r="J72" s="2"/>
      <c r="K72" s="2"/>
      <c r="L72" s="2"/>
      <c r="M72" s="2"/>
      <c r="N72" s="2"/>
      <c r="O72" s="2"/>
      <c r="P72" s="2"/>
      <c r="Q72" s="2"/>
      <c r="R72" s="171"/>
    </row>
    <row r="73" spans="1:18" s="161" customFormat="1" ht="25.5" x14ac:dyDescent="0.2">
      <c r="A73" s="157"/>
      <c r="B73" s="79">
        <v>75618</v>
      </c>
      <c r="C73" s="76"/>
      <c r="D73" s="20" t="s">
        <v>94</v>
      </c>
      <c r="E73" s="29">
        <f>SUM(E74+E75+E76+E77+E78)</f>
        <v>522000</v>
      </c>
      <c r="F73" s="29">
        <f>SUM(F74+F75+F76+F77+F78)</f>
        <v>339313.98</v>
      </c>
      <c r="G73" s="107">
        <f t="shared" si="1"/>
        <v>0.65002678160919536</v>
      </c>
      <c r="H73" s="202"/>
      <c r="I73" s="2"/>
      <c r="J73" s="2"/>
      <c r="K73" s="2"/>
      <c r="L73" s="2"/>
      <c r="M73" s="2"/>
      <c r="N73" s="2"/>
      <c r="O73" s="2"/>
      <c r="P73" s="2"/>
      <c r="Q73" s="2"/>
      <c r="R73" s="171"/>
    </row>
    <row r="74" spans="1:18" x14ac:dyDescent="0.2">
      <c r="A74" s="159"/>
      <c r="B74" s="63"/>
      <c r="C74" s="128" t="s">
        <v>95</v>
      </c>
      <c r="D74" s="194" t="s">
        <v>96</v>
      </c>
      <c r="E74" s="115">
        <v>20000</v>
      </c>
      <c r="F74" s="184">
        <v>12431.17</v>
      </c>
      <c r="G74" s="173">
        <f t="shared" si="1"/>
        <v>0.62155850000000001</v>
      </c>
    </row>
    <row r="75" spans="1:18" x14ac:dyDescent="0.2">
      <c r="A75" s="157"/>
      <c r="B75" s="63"/>
      <c r="C75" s="128" t="s">
        <v>97</v>
      </c>
      <c r="D75" s="39" t="s">
        <v>98</v>
      </c>
      <c r="E75" s="115">
        <v>2000</v>
      </c>
      <c r="F75" s="184">
        <v>1710</v>
      </c>
      <c r="G75" s="111">
        <f t="shared" si="1"/>
        <v>0.85499999999999998</v>
      </c>
    </row>
    <row r="76" spans="1:18" x14ac:dyDescent="0.2">
      <c r="A76" s="157"/>
      <c r="B76" s="63"/>
      <c r="C76" s="128" t="s">
        <v>99</v>
      </c>
      <c r="D76" s="39" t="s">
        <v>124</v>
      </c>
      <c r="E76" s="115">
        <v>400000</v>
      </c>
      <c r="F76" s="184">
        <v>277878.96999999997</v>
      </c>
      <c r="G76" s="111">
        <f t="shared" si="1"/>
        <v>0.69469742499999998</v>
      </c>
    </row>
    <row r="77" spans="1:18" ht="27" customHeight="1" x14ac:dyDescent="0.2">
      <c r="A77" s="157"/>
      <c r="B77" s="63"/>
      <c r="C77" s="128" t="s">
        <v>100</v>
      </c>
      <c r="D77" s="39" t="s">
        <v>101</v>
      </c>
      <c r="E77" s="115">
        <v>100000</v>
      </c>
      <c r="F77" s="184">
        <v>46922.34</v>
      </c>
      <c r="G77" s="111">
        <f t="shared" si="1"/>
        <v>0.46922339999999996</v>
      </c>
    </row>
    <row r="78" spans="1:18" x14ac:dyDescent="0.2">
      <c r="A78" s="157"/>
      <c r="B78" s="63"/>
      <c r="C78" s="128" t="s">
        <v>77</v>
      </c>
      <c r="D78" s="39" t="s">
        <v>86</v>
      </c>
      <c r="E78" s="115">
        <v>0</v>
      </c>
      <c r="F78" s="184">
        <v>371.5</v>
      </c>
      <c r="G78" s="111">
        <v>0</v>
      </c>
    </row>
    <row r="79" spans="1:18" x14ac:dyDescent="0.2">
      <c r="A79" s="157"/>
      <c r="B79" s="63">
        <v>75621</v>
      </c>
      <c r="C79" s="75"/>
      <c r="D79" s="20" t="s">
        <v>102</v>
      </c>
      <c r="E79" s="65">
        <f>SUM(E80+E81)</f>
        <v>6985362</v>
      </c>
      <c r="F79" s="183">
        <f>+SUM(F80+F81)</f>
        <v>2893328.65</v>
      </c>
      <c r="G79" s="107">
        <f t="shared" si="1"/>
        <v>0.41419881317532292</v>
      </c>
    </row>
    <row r="80" spans="1:18" x14ac:dyDescent="0.2">
      <c r="A80" s="157"/>
      <c r="B80" s="63"/>
      <c r="C80" s="128" t="s">
        <v>103</v>
      </c>
      <c r="D80" s="39" t="s">
        <v>104</v>
      </c>
      <c r="E80" s="115">
        <v>6785362</v>
      </c>
      <c r="F80" s="184">
        <v>2831052</v>
      </c>
      <c r="G80" s="111">
        <f t="shared" si="1"/>
        <v>0.41722932394763906</v>
      </c>
    </row>
    <row r="81" spans="1:7" ht="13.5" thickBot="1" x14ac:dyDescent="0.25">
      <c r="A81" s="158"/>
      <c r="B81" s="80"/>
      <c r="C81" s="129" t="s">
        <v>105</v>
      </c>
      <c r="D81" s="81" t="s">
        <v>106</v>
      </c>
      <c r="E81" s="116">
        <v>200000</v>
      </c>
      <c r="F81" s="185">
        <v>62276.65</v>
      </c>
      <c r="G81" s="117">
        <f t="shared" si="1"/>
        <v>0.31138325</v>
      </c>
    </row>
    <row r="82" spans="1:7" ht="13.5" thickBot="1" x14ac:dyDescent="0.25">
      <c r="A82" s="95">
        <v>758</v>
      </c>
      <c r="B82" s="99"/>
      <c r="C82" s="52"/>
      <c r="D82" s="53" t="s">
        <v>32</v>
      </c>
      <c r="E82" s="54">
        <f>SUM(E83+E85+E87)</f>
        <v>2318689</v>
      </c>
      <c r="F82" s="108">
        <f>SUM(F83+F85+F87)</f>
        <v>1454328</v>
      </c>
      <c r="G82" s="109">
        <f t="shared" si="1"/>
        <v>0.6272199505841447</v>
      </c>
    </row>
    <row r="83" spans="1:7" ht="25.5" x14ac:dyDescent="0.2">
      <c r="A83" s="159"/>
      <c r="B83" s="63">
        <v>75801</v>
      </c>
      <c r="C83" s="98"/>
      <c r="D83" s="32" t="s">
        <v>107</v>
      </c>
      <c r="E83" s="65">
        <v>1718792</v>
      </c>
      <c r="F83" s="183">
        <v>1057720</v>
      </c>
      <c r="G83" s="110">
        <f t="shared" si="1"/>
        <v>0.61538568948424244</v>
      </c>
    </row>
    <row r="84" spans="1:7" x14ac:dyDescent="0.2">
      <c r="A84" s="157"/>
      <c r="B84" s="57"/>
      <c r="C84" s="41">
        <v>2920</v>
      </c>
      <c r="D84" s="23" t="s">
        <v>108</v>
      </c>
      <c r="E84" s="27">
        <v>1718792</v>
      </c>
      <c r="F84" s="114">
        <v>1057750</v>
      </c>
      <c r="G84" s="111">
        <f t="shared" si="1"/>
        <v>0.61540314360318182</v>
      </c>
    </row>
    <row r="85" spans="1:7" x14ac:dyDescent="0.2">
      <c r="A85" s="157"/>
      <c r="B85" s="57">
        <v>75814</v>
      </c>
      <c r="C85" s="44"/>
      <c r="D85" s="20" t="s">
        <v>109</v>
      </c>
      <c r="E85" s="29">
        <f>E86</f>
        <v>590681</v>
      </c>
      <c r="F85" s="113">
        <f>F86</f>
        <v>392000</v>
      </c>
      <c r="G85" s="107">
        <f t="shared" si="1"/>
        <v>0.66364078072597565</v>
      </c>
    </row>
    <row r="86" spans="1:7" x14ac:dyDescent="0.2">
      <c r="A86" s="157"/>
      <c r="B86" s="57"/>
      <c r="C86" s="41" t="s">
        <v>145</v>
      </c>
      <c r="D86" s="23" t="s">
        <v>146</v>
      </c>
      <c r="E86" s="27">
        <v>590681</v>
      </c>
      <c r="F86" s="114">
        <v>392000</v>
      </c>
      <c r="G86" s="111">
        <f t="shared" ref="G86:G133" si="3">F86/E86</f>
        <v>0.66364078072597565</v>
      </c>
    </row>
    <row r="87" spans="1:7" x14ac:dyDescent="0.2">
      <c r="A87" s="157"/>
      <c r="B87" s="57">
        <v>75831</v>
      </c>
      <c r="C87" s="44"/>
      <c r="D87" s="20" t="s">
        <v>111</v>
      </c>
      <c r="E87" s="29">
        <f>E88</f>
        <v>9216</v>
      </c>
      <c r="F87" s="113">
        <f>F88</f>
        <v>4608</v>
      </c>
      <c r="G87" s="107">
        <f t="shared" si="3"/>
        <v>0.5</v>
      </c>
    </row>
    <row r="88" spans="1:7" ht="13.5" thickBot="1" x14ac:dyDescent="0.25">
      <c r="A88" s="158"/>
      <c r="B88" s="100"/>
      <c r="C88" s="47">
        <v>2920</v>
      </c>
      <c r="D88" s="34" t="s">
        <v>108</v>
      </c>
      <c r="E88" s="30">
        <v>9216</v>
      </c>
      <c r="F88" s="186">
        <v>4608</v>
      </c>
      <c r="G88" s="117">
        <f t="shared" si="3"/>
        <v>0.5</v>
      </c>
    </row>
    <row r="89" spans="1:7" ht="13.5" thickBot="1" x14ac:dyDescent="0.25">
      <c r="A89" s="90" t="s">
        <v>33</v>
      </c>
      <c r="B89" s="91"/>
      <c r="C89" s="52"/>
      <c r="D89" s="53" t="s">
        <v>34</v>
      </c>
      <c r="E89" s="54">
        <f>SUM(E90+E94+E98+E101)</f>
        <v>297780</v>
      </c>
      <c r="F89" s="108">
        <f>SUM(F90+F94+F98+F101)</f>
        <v>209673.12</v>
      </c>
      <c r="G89" s="109">
        <f t="shared" si="3"/>
        <v>0.70412089462018934</v>
      </c>
    </row>
    <row r="90" spans="1:7" x14ac:dyDescent="0.2">
      <c r="A90" s="191"/>
      <c r="B90" s="61" t="s">
        <v>35</v>
      </c>
      <c r="C90" s="31"/>
      <c r="D90" s="32" t="s">
        <v>36</v>
      </c>
      <c r="E90" s="33">
        <f>SUM(E91+E92+E93)</f>
        <v>15970</v>
      </c>
      <c r="F90" s="177">
        <f>SUM(F91+F92+F93)</f>
        <v>15331.7</v>
      </c>
      <c r="G90" s="110">
        <f t="shared" si="3"/>
        <v>0.9600313087038197</v>
      </c>
    </row>
    <row r="91" spans="1:7" x14ac:dyDescent="0.2">
      <c r="A91" s="142"/>
      <c r="B91" s="55"/>
      <c r="C91" s="70" t="s">
        <v>62</v>
      </c>
      <c r="D91" s="23" t="s">
        <v>63</v>
      </c>
      <c r="E91" s="24">
        <v>5000</v>
      </c>
      <c r="F91" s="112">
        <v>4361</v>
      </c>
      <c r="G91" s="111">
        <f t="shared" si="3"/>
        <v>0.87219999999999998</v>
      </c>
    </row>
    <row r="92" spans="1:7" x14ac:dyDescent="0.2">
      <c r="A92" s="142"/>
      <c r="B92" s="26"/>
      <c r="C92" s="70" t="s">
        <v>64</v>
      </c>
      <c r="D92" s="23" t="s">
        <v>15</v>
      </c>
      <c r="E92" s="24">
        <v>0</v>
      </c>
      <c r="F92" s="112">
        <v>0.7</v>
      </c>
      <c r="G92" s="111">
        <v>0</v>
      </c>
    </row>
    <row r="93" spans="1:7" ht="25.5" x14ac:dyDescent="0.2">
      <c r="A93" s="142"/>
      <c r="B93" s="58"/>
      <c r="C93" s="70" t="s">
        <v>112</v>
      </c>
      <c r="D93" s="23" t="s">
        <v>110</v>
      </c>
      <c r="E93" s="24">
        <v>10970</v>
      </c>
      <c r="F93" s="112">
        <v>10970</v>
      </c>
      <c r="G93" s="111">
        <f>F93/E93</f>
        <v>1</v>
      </c>
    </row>
    <row r="94" spans="1:7" x14ac:dyDescent="0.2">
      <c r="A94" s="174"/>
      <c r="B94" s="57">
        <v>80104</v>
      </c>
      <c r="C94" s="76"/>
      <c r="D94" s="28" t="s">
        <v>37</v>
      </c>
      <c r="E94" s="29">
        <f>SUM(E95+E96+E97)</f>
        <v>201510</v>
      </c>
      <c r="F94" s="113">
        <f>SUM(F95+F96+F97)</f>
        <v>132352.43</v>
      </c>
      <c r="G94" s="107">
        <f t="shared" si="3"/>
        <v>0.65680328519676434</v>
      </c>
    </row>
    <row r="95" spans="1:7" x14ac:dyDescent="0.2">
      <c r="A95" s="157"/>
      <c r="B95" s="59"/>
      <c r="C95" s="41" t="s">
        <v>62</v>
      </c>
      <c r="D95" s="25" t="s">
        <v>63</v>
      </c>
      <c r="E95" s="27">
        <v>200000</v>
      </c>
      <c r="F95" s="114">
        <v>132350.65</v>
      </c>
      <c r="G95" s="111">
        <f t="shared" si="3"/>
        <v>0.66175324999999996</v>
      </c>
    </row>
    <row r="96" spans="1:7" x14ac:dyDescent="0.2">
      <c r="A96" s="157"/>
      <c r="B96" s="59"/>
      <c r="C96" s="41" t="s">
        <v>64</v>
      </c>
      <c r="D96" s="25" t="s">
        <v>15</v>
      </c>
      <c r="E96" s="27">
        <v>10</v>
      </c>
      <c r="F96" s="114">
        <v>1.78</v>
      </c>
      <c r="G96" s="111">
        <f>F96/E96</f>
        <v>0.17799999999999999</v>
      </c>
    </row>
    <row r="97" spans="1:7" x14ac:dyDescent="0.2">
      <c r="A97" s="157"/>
      <c r="B97" s="59"/>
      <c r="C97" s="41" t="s">
        <v>65</v>
      </c>
      <c r="D97" s="23" t="s">
        <v>66</v>
      </c>
      <c r="E97" s="27">
        <v>1500</v>
      </c>
      <c r="F97" s="114">
        <v>0</v>
      </c>
      <c r="G97" s="111">
        <f>F97/E97</f>
        <v>0</v>
      </c>
    </row>
    <row r="98" spans="1:7" ht="13.5" customHeight="1" x14ac:dyDescent="0.2">
      <c r="A98" s="142"/>
      <c r="B98" s="18" t="s">
        <v>38</v>
      </c>
      <c r="C98" s="19"/>
      <c r="D98" s="20" t="s">
        <v>39</v>
      </c>
      <c r="E98" s="21">
        <f>E99+E100</f>
        <v>0</v>
      </c>
      <c r="F98" s="145">
        <f>F99+F100</f>
        <v>47</v>
      </c>
      <c r="G98" s="111">
        <v>0</v>
      </c>
    </row>
    <row r="99" spans="1:7" ht="13.5" customHeight="1" x14ac:dyDescent="0.2">
      <c r="A99" s="142"/>
      <c r="B99" s="69"/>
      <c r="C99" s="73" t="s">
        <v>70</v>
      </c>
      <c r="D99" s="34" t="s">
        <v>71</v>
      </c>
      <c r="E99" s="35">
        <v>0</v>
      </c>
      <c r="F99" s="144">
        <v>45</v>
      </c>
      <c r="G99" s="111">
        <v>0</v>
      </c>
    </row>
    <row r="100" spans="1:7" ht="13.5" customHeight="1" x14ac:dyDescent="0.2">
      <c r="A100" s="142"/>
      <c r="B100" s="56"/>
      <c r="C100" s="73" t="s">
        <v>64</v>
      </c>
      <c r="D100" s="34" t="s">
        <v>15</v>
      </c>
      <c r="E100" s="35">
        <v>0</v>
      </c>
      <c r="F100" s="144">
        <v>2</v>
      </c>
      <c r="G100" s="111">
        <v>0</v>
      </c>
    </row>
    <row r="101" spans="1:7" ht="15" customHeight="1" x14ac:dyDescent="0.2">
      <c r="A101" s="142"/>
      <c r="B101" s="18">
        <v>80195</v>
      </c>
      <c r="C101" s="72"/>
      <c r="D101" s="28" t="s">
        <v>24</v>
      </c>
      <c r="E101" s="21">
        <f>SUM(E102:E103)</f>
        <v>80300</v>
      </c>
      <c r="F101" s="21">
        <f>SUM(F102:F103)</f>
        <v>61941.990000000005</v>
      </c>
      <c r="G101" s="107">
        <f>F101/E101</f>
        <v>0.77138219178082201</v>
      </c>
    </row>
    <row r="102" spans="1:7" ht="38.25" x14ac:dyDescent="0.2">
      <c r="A102" s="164"/>
      <c r="B102" s="26"/>
      <c r="C102" s="70" t="s">
        <v>142</v>
      </c>
      <c r="D102" s="23" t="s">
        <v>143</v>
      </c>
      <c r="E102" s="24">
        <v>68255</v>
      </c>
      <c r="F102" s="24">
        <v>52650.69</v>
      </c>
      <c r="G102" s="107">
        <f t="shared" ref="G102:G103" si="4">F102/E102</f>
        <v>0.77138216980440999</v>
      </c>
    </row>
    <row r="103" spans="1:7" ht="15" customHeight="1" thickBot="1" x14ac:dyDescent="0.25">
      <c r="A103" s="164"/>
      <c r="B103" s="26"/>
      <c r="C103" s="70" t="s">
        <v>139</v>
      </c>
      <c r="D103" s="23" t="s">
        <v>140</v>
      </c>
      <c r="E103" s="24">
        <v>12045</v>
      </c>
      <c r="F103" s="24">
        <v>9291.2999999999993</v>
      </c>
      <c r="G103" s="107">
        <f t="shared" si="4"/>
        <v>0.77138231631382315</v>
      </c>
    </row>
    <row r="104" spans="1:7" s="1" customFormat="1" ht="18.75" customHeight="1" thickBot="1" x14ac:dyDescent="0.3">
      <c r="A104" s="90" t="s">
        <v>40</v>
      </c>
      <c r="B104" s="91"/>
      <c r="C104" s="92"/>
      <c r="D104" s="53" t="s">
        <v>41</v>
      </c>
      <c r="E104" s="54">
        <f>SUM(E105+E108+E111+E113+E115+E119+E123)</f>
        <v>1642678.5</v>
      </c>
      <c r="F104" s="108">
        <f>SUM(F105+F108+F111+F113+F115+F119+F123)</f>
        <v>900907.28</v>
      </c>
      <c r="G104" s="109">
        <f t="shared" si="3"/>
        <v>0.54843798101697927</v>
      </c>
    </row>
    <row r="105" spans="1:7" s="1" customFormat="1" ht="27.75" customHeight="1" x14ac:dyDescent="0.25">
      <c r="A105" s="159"/>
      <c r="B105" s="147">
        <v>85212</v>
      </c>
      <c r="C105" s="148"/>
      <c r="D105" s="149" t="s">
        <v>135</v>
      </c>
      <c r="E105" s="150">
        <f>SUM(E106+E107)</f>
        <v>1094400</v>
      </c>
      <c r="F105" s="187">
        <f>SUM(F106+F107)</f>
        <v>588406.86</v>
      </c>
      <c r="G105" s="110">
        <f t="shared" si="3"/>
        <v>0.53765246710526315</v>
      </c>
    </row>
    <row r="106" spans="1:7" s="1" customFormat="1" ht="38.25" x14ac:dyDescent="0.25">
      <c r="A106" s="157"/>
      <c r="B106" s="59"/>
      <c r="C106" s="41" t="s">
        <v>67</v>
      </c>
      <c r="D106" s="23" t="s">
        <v>132</v>
      </c>
      <c r="E106" s="27">
        <v>1090000</v>
      </c>
      <c r="F106" s="114">
        <v>585200</v>
      </c>
      <c r="G106" s="111">
        <f t="shared" si="3"/>
        <v>0.53688073394495417</v>
      </c>
    </row>
    <row r="107" spans="1:7" s="1" customFormat="1" ht="26.25" x14ac:dyDescent="0.25">
      <c r="A107" s="157"/>
      <c r="B107" s="59"/>
      <c r="C107" s="41" t="s">
        <v>68</v>
      </c>
      <c r="D107" s="36" t="s">
        <v>69</v>
      </c>
      <c r="E107" s="27">
        <v>4400</v>
      </c>
      <c r="F107" s="114">
        <v>3206.86</v>
      </c>
      <c r="G107" s="111">
        <f t="shared" si="3"/>
        <v>0.72883181818181819</v>
      </c>
    </row>
    <row r="108" spans="1:7" s="1" customFormat="1" ht="51" x14ac:dyDescent="0.25">
      <c r="A108" s="157"/>
      <c r="B108" s="57">
        <v>85213</v>
      </c>
      <c r="C108" s="19"/>
      <c r="D108" s="20" t="s">
        <v>136</v>
      </c>
      <c r="E108" s="21">
        <f>E109+E110</f>
        <v>20600</v>
      </c>
      <c r="F108" s="145">
        <f>F109+F110</f>
        <v>15200</v>
      </c>
      <c r="G108" s="107">
        <f t="shared" si="3"/>
        <v>0.73786407766990292</v>
      </c>
    </row>
    <row r="109" spans="1:7" s="1" customFormat="1" ht="38.25" x14ac:dyDescent="0.25">
      <c r="A109" s="157"/>
      <c r="B109" s="59"/>
      <c r="C109" s="22">
        <v>2010</v>
      </c>
      <c r="D109" s="23" t="s">
        <v>132</v>
      </c>
      <c r="E109" s="24">
        <v>10900</v>
      </c>
      <c r="F109" s="112">
        <v>7600</v>
      </c>
      <c r="G109" s="111">
        <f t="shared" si="3"/>
        <v>0.69724770642201839</v>
      </c>
    </row>
    <row r="110" spans="1:7" s="1" customFormat="1" ht="25.5" x14ac:dyDescent="0.25">
      <c r="A110" s="157"/>
      <c r="B110" s="59"/>
      <c r="C110" s="22">
        <v>2030</v>
      </c>
      <c r="D110" s="23" t="s">
        <v>110</v>
      </c>
      <c r="E110" s="24">
        <v>9700</v>
      </c>
      <c r="F110" s="112">
        <v>7600</v>
      </c>
      <c r="G110" s="111">
        <f t="shared" si="3"/>
        <v>0.78350515463917525</v>
      </c>
    </row>
    <row r="111" spans="1:7" s="1" customFormat="1" ht="25.5" x14ac:dyDescent="0.25">
      <c r="A111" s="142"/>
      <c r="B111" s="55" t="s">
        <v>42</v>
      </c>
      <c r="C111" s="19"/>
      <c r="D111" s="20" t="s">
        <v>54</v>
      </c>
      <c r="E111" s="21">
        <f>SUM(E112)</f>
        <v>87000</v>
      </c>
      <c r="F111" s="145">
        <f>SUM(F112)</f>
        <v>76100</v>
      </c>
      <c r="G111" s="107">
        <f t="shared" si="3"/>
        <v>0.87471264367816093</v>
      </c>
    </row>
    <row r="112" spans="1:7" s="1" customFormat="1" ht="25.5" x14ac:dyDescent="0.25">
      <c r="A112" s="142"/>
      <c r="B112" s="58"/>
      <c r="C112" s="70" t="s">
        <v>112</v>
      </c>
      <c r="D112" s="23" t="s">
        <v>110</v>
      </c>
      <c r="E112" s="24">
        <v>87000</v>
      </c>
      <c r="F112" s="112">
        <v>76100</v>
      </c>
      <c r="G112" s="111">
        <f t="shared" si="3"/>
        <v>0.87471264367816093</v>
      </c>
    </row>
    <row r="113" spans="1:7" s="165" customFormat="1" ht="15.75" x14ac:dyDescent="0.25">
      <c r="A113" s="142"/>
      <c r="B113" s="55">
        <v>85216</v>
      </c>
      <c r="C113" s="72"/>
      <c r="D113" s="20" t="s">
        <v>141</v>
      </c>
      <c r="E113" s="21">
        <f>E114</f>
        <v>111000</v>
      </c>
      <c r="F113" s="145">
        <f>F114</f>
        <v>83300</v>
      </c>
      <c r="G113" s="111">
        <f t="shared" si="3"/>
        <v>0.75045045045045045</v>
      </c>
    </row>
    <row r="114" spans="1:7" s="1" customFormat="1" ht="25.5" x14ac:dyDescent="0.25">
      <c r="A114" s="142"/>
      <c r="B114" s="58"/>
      <c r="C114" s="70" t="s">
        <v>112</v>
      </c>
      <c r="D114" s="23" t="s">
        <v>110</v>
      </c>
      <c r="E114" s="24">
        <v>111000</v>
      </c>
      <c r="F114" s="112">
        <v>83300</v>
      </c>
      <c r="G114" s="111">
        <f t="shared" si="3"/>
        <v>0.75045045045045045</v>
      </c>
    </row>
    <row r="115" spans="1:7" s="1" customFormat="1" ht="15.75" x14ac:dyDescent="0.25">
      <c r="A115" s="142"/>
      <c r="B115" s="55" t="s">
        <v>43</v>
      </c>
      <c r="C115" s="72"/>
      <c r="D115" s="20" t="s">
        <v>44</v>
      </c>
      <c r="E115" s="21">
        <f>SUM(E116+E117+E118)</f>
        <v>199022.5</v>
      </c>
      <c r="F115" s="145">
        <f>SUM(F116+F117+F118)</f>
        <v>53902.44</v>
      </c>
      <c r="G115" s="107">
        <f t="shared" si="3"/>
        <v>0.27083591051263051</v>
      </c>
    </row>
    <row r="116" spans="1:7" s="1" customFormat="1" ht="15.75" x14ac:dyDescent="0.25">
      <c r="A116" s="142"/>
      <c r="B116" s="55"/>
      <c r="C116" s="70" t="s">
        <v>64</v>
      </c>
      <c r="D116" s="23" t="s">
        <v>15</v>
      </c>
      <c r="E116" s="24">
        <v>0</v>
      </c>
      <c r="F116" s="112">
        <v>2.44</v>
      </c>
      <c r="G116" s="111">
        <v>0</v>
      </c>
    </row>
    <row r="117" spans="1:7" s="1" customFormat="1" ht="41.25" customHeight="1" x14ac:dyDescent="0.25">
      <c r="A117" s="142"/>
      <c r="B117" s="55"/>
      <c r="C117" s="70" t="s">
        <v>142</v>
      </c>
      <c r="D117" s="23" t="s">
        <v>143</v>
      </c>
      <c r="E117" s="24">
        <v>99322.5</v>
      </c>
      <c r="F117" s="112">
        <v>0</v>
      </c>
      <c r="G117" s="111">
        <f>F117/E117</f>
        <v>0</v>
      </c>
    </row>
    <row r="118" spans="1:7" s="1" customFormat="1" ht="25.5" x14ac:dyDescent="0.25">
      <c r="A118" s="142"/>
      <c r="B118" s="58"/>
      <c r="C118" s="70" t="s">
        <v>112</v>
      </c>
      <c r="D118" s="23" t="s">
        <v>110</v>
      </c>
      <c r="E118" s="24">
        <v>99700</v>
      </c>
      <c r="F118" s="112">
        <v>53900</v>
      </c>
      <c r="G118" s="111">
        <f t="shared" si="3"/>
        <v>0.54062186559679037</v>
      </c>
    </row>
    <row r="119" spans="1:7" s="1" customFormat="1" ht="15.75" x14ac:dyDescent="0.25">
      <c r="A119" s="142"/>
      <c r="B119" s="55" t="s">
        <v>45</v>
      </c>
      <c r="C119" s="72"/>
      <c r="D119" s="20" t="s">
        <v>46</v>
      </c>
      <c r="E119" s="21">
        <f>SUM(E120+E121+E122)</f>
        <v>53400</v>
      </c>
      <c r="F119" s="145">
        <f>SUM(F120+F121+F122)</f>
        <v>31197.98</v>
      </c>
      <c r="G119" s="107">
        <f t="shared" si="3"/>
        <v>0.58423183520599253</v>
      </c>
    </row>
    <row r="120" spans="1:7" s="1" customFormat="1" ht="15.75" x14ac:dyDescent="0.25">
      <c r="A120" s="142"/>
      <c r="B120" s="55"/>
      <c r="C120" s="70" t="s">
        <v>62</v>
      </c>
      <c r="D120" s="23" t="s">
        <v>63</v>
      </c>
      <c r="E120" s="24">
        <v>0</v>
      </c>
      <c r="F120" s="112">
        <v>4725.8100000000004</v>
      </c>
      <c r="G120" s="111">
        <v>0</v>
      </c>
    </row>
    <row r="121" spans="1:7" s="1" customFormat="1" ht="38.25" x14ac:dyDescent="0.25">
      <c r="A121" s="142"/>
      <c r="B121" s="55"/>
      <c r="C121" s="70" t="s">
        <v>67</v>
      </c>
      <c r="D121" s="23" t="s">
        <v>132</v>
      </c>
      <c r="E121" s="24">
        <v>53000</v>
      </c>
      <c r="F121" s="112">
        <v>26400</v>
      </c>
      <c r="G121" s="111">
        <f t="shared" si="3"/>
        <v>0.49811320754716981</v>
      </c>
    </row>
    <row r="122" spans="1:7" s="1" customFormat="1" ht="25.5" x14ac:dyDescent="0.25">
      <c r="A122" s="142"/>
      <c r="B122" s="58"/>
      <c r="C122" s="70" t="s">
        <v>68</v>
      </c>
      <c r="D122" s="23" t="s">
        <v>69</v>
      </c>
      <c r="E122" s="24">
        <v>400</v>
      </c>
      <c r="F122" s="112">
        <v>72.17</v>
      </c>
      <c r="G122" s="111">
        <f t="shared" si="3"/>
        <v>0.180425</v>
      </c>
    </row>
    <row r="123" spans="1:7" s="37" customFormat="1" x14ac:dyDescent="0.2">
      <c r="A123" s="175"/>
      <c r="B123" s="62">
        <v>85295</v>
      </c>
      <c r="C123" s="48"/>
      <c r="D123" s="46" t="s">
        <v>24</v>
      </c>
      <c r="E123" s="49">
        <f>E124+E125</f>
        <v>77256</v>
      </c>
      <c r="F123" s="188">
        <f>F124+F125</f>
        <v>52800</v>
      </c>
      <c r="G123" s="107">
        <f t="shared" si="3"/>
        <v>0.6834420627524076</v>
      </c>
    </row>
    <row r="124" spans="1:7" s="37" customFormat="1" ht="38.25" x14ac:dyDescent="0.2">
      <c r="A124" s="219"/>
      <c r="B124" s="220"/>
      <c r="C124" s="47" t="s">
        <v>67</v>
      </c>
      <c r="D124" s="23" t="s">
        <v>132</v>
      </c>
      <c r="E124" s="221">
        <v>16256</v>
      </c>
      <c r="F124" s="222">
        <v>7800</v>
      </c>
      <c r="G124" s="111">
        <f t="shared" si="3"/>
        <v>0.47982283464566927</v>
      </c>
    </row>
    <row r="125" spans="1:7" ht="26.25" thickBot="1" x14ac:dyDescent="0.25">
      <c r="A125" s="158"/>
      <c r="B125" s="14"/>
      <c r="C125" s="47" t="s">
        <v>112</v>
      </c>
      <c r="D125" s="34" t="s">
        <v>110</v>
      </c>
      <c r="E125" s="30">
        <v>61000</v>
      </c>
      <c r="F125" s="186">
        <v>45000</v>
      </c>
      <c r="G125" s="117">
        <f t="shared" si="3"/>
        <v>0.73770491803278693</v>
      </c>
    </row>
    <row r="126" spans="1:7" ht="15" customHeight="1" thickBot="1" x14ac:dyDescent="0.25">
      <c r="A126" s="90" t="s">
        <v>47</v>
      </c>
      <c r="B126" s="91"/>
      <c r="C126" s="92"/>
      <c r="D126" s="53" t="s">
        <v>48</v>
      </c>
      <c r="E126" s="54">
        <f>E127</f>
        <v>40074</v>
      </c>
      <c r="F126" s="108">
        <f>F127</f>
        <v>19416</v>
      </c>
      <c r="G126" s="190">
        <f t="shared" si="3"/>
        <v>0.48450366821380447</v>
      </c>
    </row>
    <row r="127" spans="1:7" ht="18" customHeight="1" x14ac:dyDescent="0.2">
      <c r="A127" s="191"/>
      <c r="B127" s="120" t="s">
        <v>49</v>
      </c>
      <c r="C127" s="121"/>
      <c r="D127" s="122" t="s">
        <v>50</v>
      </c>
      <c r="E127" s="123">
        <f>E128</f>
        <v>40074</v>
      </c>
      <c r="F127" s="127">
        <f>F128</f>
        <v>19416</v>
      </c>
      <c r="G127" s="110">
        <f t="shared" si="3"/>
        <v>0.48450366821380447</v>
      </c>
    </row>
    <row r="128" spans="1:7" ht="28.5" customHeight="1" thickBot="1" x14ac:dyDescent="0.25">
      <c r="A128" s="213"/>
      <c r="B128" s="214"/>
      <c r="C128" s="118" t="s">
        <v>112</v>
      </c>
      <c r="D128" s="215" t="s">
        <v>110</v>
      </c>
      <c r="E128" s="119">
        <v>40074</v>
      </c>
      <c r="F128" s="119">
        <v>19416</v>
      </c>
      <c r="G128" s="216">
        <f t="shared" si="3"/>
        <v>0.48450366821380447</v>
      </c>
    </row>
    <row r="129" spans="1:33" s="195" customFormat="1" ht="20.25" customHeight="1" thickBot="1" x14ac:dyDescent="0.25">
      <c r="A129" s="102" t="s">
        <v>51</v>
      </c>
      <c r="B129" s="103"/>
      <c r="C129" s="104"/>
      <c r="D129" s="105" t="s">
        <v>52</v>
      </c>
      <c r="E129" s="106">
        <f>SUM(E130+E132+E134+E136)</f>
        <v>605000</v>
      </c>
      <c r="F129" s="106">
        <f>SUM(F130+F132+F134+F136)</f>
        <v>2596.06</v>
      </c>
      <c r="G129" s="109">
        <f t="shared" si="3"/>
        <v>4.29100826446281E-3</v>
      </c>
      <c r="H129" s="202"/>
      <c r="I129" s="2"/>
      <c r="J129" s="2"/>
      <c r="K129" s="2"/>
      <c r="L129" s="2"/>
      <c r="M129" s="2"/>
      <c r="N129" s="2"/>
      <c r="O129" s="2"/>
      <c r="P129" s="2"/>
      <c r="Q129" s="2"/>
      <c r="R129" s="203"/>
    </row>
    <row r="130" spans="1:33" s="166" customFormat="1" ht="13.5" thickBot="1" x14ac:dyDescent="0.25">
      <c r="A130" s="125"/>
      <c r="B130" s="120">
        <v>90002</v>
      </c>
      <c r="C130" s="126"/>
      <c r="D130" s="122" t="s">
        <v>159</v>
      </c>
      <c r="E130" s="123">
        <f>SUM(E131)</f>
        <v>600000</v>
      </c>
      <c r="F130" s="123">
        <f>SUM(F131)</f>
        <v>0</v>
      </c>
      <c r="G130" s="207">
        <f t="shared" si="3"/>
        <v>0</v>
      </c>
      <c r="H130" s="202"/>
      <c r="I130" s="2"/>
      <c r="J130" s="2"/>
      <c r="K130" s="2"/>
      <c r="L130" s="2"/>
      <c r="M130" s="2"/>
      <c r="N130" s="2"/>
      <c r="O130" s="2"/>
      <c r="P130" s="2"/>
      <c r="Q130" s="2"/>
      <c r="R130" s="204"/>
    </row>
    <row r="131" spans="1:33" s="167" customFormat="1" ht="13.5" thickBot="1" x14ac:dyDescent="0.25">
      <c r="A131" s="125"/>
      <c r="B131" s="120"/>
      <c r="C131" s="241" t="s">
        <v>70</v>
      </c>
      <c r="D131" s="23" t="s">
        <v>71</v>
      </c>
      <c r="E131" s="123">
        <v>600000</v>
      </c>
      <c r="F131" s="123">
        <v>0</v>
      </c>
      <c r="G131" s="207">
        <f>F131/E131</f>
        <v>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7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170"/>
    </row>
    <row r="132" spans="1:33" s="167" customFormat="1" ht="25.5" x14ac:dyDescent="0.2">
      <c r="A132" s="125"/>
      <c r="B132" s="120">
        <v>90019</v>
      </c>
      <c r="C132" s="126"/>
      <c r="D132" s="122" t="s">
        <v>144</v>
      </c>
      <c r="E132" s="123">
        <f>SUM(E133)</f>
        <v>5000</v>
      </c>
      <c r="F132" s="123">
        <f>SUM(F133)</f>
        <v>1818.34</v>
      </c>
      <c r="G132" s="207">
        <v>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7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170"/>
    </row>
    <row r="133" spans="1:33" s="167" customFormat="1" ht="20.25" customHeight="1" x14ac:dyDescent="0.2">
      <c r="A133" s="168"/>
      <c r="B133" s="160"/>
      <c r="C133" s="169" t="s">
        <v>70</v>
      </c>
      <c r="D133" s="23" t="s">
        <v>71</v>
      </c>
      <c r="E133" s="124">
        <v>5000</v>
      </c>
      <c r="F133" s="176">
        <v>1818.34</v>
      </c>
      <c r="G133" s="110">
        <f t="shared" si="3"/>
        <v>0.36366799999999999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7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170"/>
    </row>
    <row r="134" spans="1:33" ht="25.5" x14ac:dyDescent="0.2">
      <c r="A134" s="164"/>
      <c r="B134" s="63">
        <v>90020</v>
      </c>
      <c r="C134" s="31"/>
      <c r="D134" s="32" t="s">
        <v>113</v>
      </c>
      <c r="E134" s="33">
        <f>E135</f>
        <v>0</v>
      </c>
      <c r="F134" s="177">
        <f>F135</f>
        <v>597.72</v>
      </c>
      <c r="G134" s="107">
        <v>0</v>
      </c>
    </row>
    <row r="135" spans="1:33" x14ac:dyDescent="0.2">
      <c r="A135" s="164"/>
      <c r="B135" s="57"/>
      <c r="C135" s="70" t="s">
        <v>114</v>
      </c>
      <c r="D135" s="23" t="s">
        <v>115</v>
      </c>
      <c r="E135" s="24">
        <v>0</v>
      </c>
      <c r="F135" s="112">
        <v>597.72</v>
      </c>
      <c r="G135" s="111">
        <v>0</v>
      </c>
    </row>
    <row r="136" spans="1:33" x14ac:dyDescent="0.2">
      <c r="A136" s="164"/>
      <c r="B136" s="57">
        <v>90095</v>
      </c>
      <c r="C136" s="72"/>
      <c r="D136" s="20" t="s">
        <v>24</v>
      </c>
      <c r="E136" s="21">
        <f>SUM(E137:E138)</f>
        <v>0</v>
      </c>
      <c r="F136" s="145">
        <f>SUM(F137:F138)</f>
        <v>180</v>
      </c>
      <c r="G136" s="111">
        <v>0</v>
      </c>
    </row>
    <row r="137" spans="1:33" x14ac:dyDescent="0.2">
      <c r="A137" s="192"/>
      <c r="B137" s="57"/>
      <c r="C137" s="70" t="s">
        <v>72</v>
      </c>
      <c r="D137" s="23" t="s">
        <v>73</v>
      </c>
      <c r="E137" s="24">
        <v>0</v>
      </c>
      <c r="F137" s="112">
        <v>65</v>
      </c>
      <c r="G137" s="111">
        <v>0</v>
      </c>
    </row>
    <row r="138" spans="1:33" ht="13.5" thickBot="1" x14ac:dyDescent="0.25">
      <c r="A138" s="223"/>
      <c r="B138" s="80"/>
      <c r="C138" s="217" t="s">
        <v>65</v>
      </c>
      <c r="D138" s="23" t="s">
        <v>66</v>
      </c>
      <c r="E138" s="218">
        <v>0</v>
      </c>
      <c r="F138" s="240">
        <v>115</v>
      </c>
      <c r="G138" s="239">
        <v>0</v>
      </c>
    </row>
    <row r="139" spans="1:33" ht="13.5" thickBot="1" x14ac:dyDescent="0.25">
      <c r="A139" s="102">
        <v>921</v>
      </c>
      <c r="B139" s="224"/>
      <c r="C139" s="225"/>
      <c r="D139" s="226" t="s">
        <v>151</v>
      </c>
      <c r="E139" s="106">
        <f>E140</f>
        <v>115000</v>
      </c>
      <c r="F139" s="106">
        <f>F140</f>
        <v>0</v>
      </c>
      <c r="G139" s="190">
        <f>F139/E139</f>
        <v>0</v>
      </c>
    </row>
    <row r="140" spans="1:33" ht="13.5" thickBot="1" x14ac:dyDescent="0.25">
      <c r="A140" s="247"/>
      <c r="B140" s="248">
        <v>92106</v>
      </c>
      <c r="C140" s="249"/>
      <c r="D140" s="250" t="s">
        <v>152</v>
      </c>
      <c r="E140" s="251">
        <f>E141</f>
        <v>115000</v>
      </c>
      <c r="F140" s="251">
        <f>F141</f>
        <v>0</v>
      </c>
      <c r="G140" s="252">
        <f t="shared" ref="G140:G142" si="5">F140/E140</f>
        <v>0</v>
      </c>
    </row>
    <row r="141" spans="1:33" ht="39" thickBot="1" x14ac:dyDescent="0.25">
      <c r="A141" s="242"/>
      <c r="B141" s="243"/>
      <c r="C141" s="244" t="s">
        <v>160</v>
      </c>
      <c r="D141" s="83" t="s">
        <v>143</v>
      </c>
      <c r="E141" s="245">
        <v>115000</v>
      </c>
      <c r="F141" s="245">
        <v>0</v>
      </c>
      <c r="G141" s="246">
        <f t="shared" si="5"/>
        <v>0</v>
      </c>
    </row>
    <row r="142" spans="1:33" ht="16.5" customHeight="1" thickBot="1" x14ac:dyDescent="0.25">
      <c r="A142" s="90"/>
      <c r="B142" s="91"/>
      <c r="C142" s="52"/>
      <c r="D142" s="101" t="s">
        <v>53</v>
      </c>
      <c r="E142" s="54">
        <f>SUM(E9+E12+E15+E25+E28+E39+E44+E47+E52+E82+E89+E104+E126+E129+E139)</f>
        <v>24309046.829999998</v>
      </c>
      <c r="F142" s="108">
        <f>SUM(F9+F12+F15+F25+F28+F39+F44+F47+F52+F82+F89+F104+F126+F129+F139)</f>
        <v>11370280.85</v>
      </c>
      <c r="G142" s="190">
        <f t="shared" si="5"/>
        <v>0.46773865423500854</v>
      </c>
    </row>
    <row r="143" spans="1:33" x14ac:dyDescent="0.2">
      <c r="A143" s="51"/>
      <c r="B143" s="7"/>
      <c r="C143" s="45"/>
      <c r="D143" s="8"/>
      <c r="E143" s="13"/>
      <c r="F143" s="13"/>
    </row>
    <row r="144" spans="1:33" x14ac:dyDescent="0.2">
      <c r="A144" s="51"/>
      <c r="B144" s="7"/>
      <c r="C144" s="45"/>
      <c r="D144" s="8"/>
      <c r="E144" s="13"/>
    </row>
    <row r="145" spans="1:5" x14ac:dyDescent="0.2">
      <c r="A145" s="51"/>
      <c r="B145" s="7"/>
      <c r="C145" s="45"/>
      <c r="D145" s="8"/>
      <c r="E145" s="13"/>
    </row>
    <row r="146" spans="1:5" x14ac:dyDescent="0.2">
      <c r="A146" s="51"/>
      <c r="B146" s="7"/>
      <c r="C146" s="45"/>
      <c r="D146" s="8"/>
      <c r="E146" s="13"/>
    </row>
    <row r="147" spans="1:5" x14ac:dyDescent="0.2">
      <c r="A147" s="51"/>
      <c r="B147" s="7"/>
      <c r="C147" s="45"/>
      <c r="D147" s="8"/>
      <c r="E147" s="13"/>
    </row>
    <row r="148" spans="1:5" x14ac:dyDescent="0.2">
      <c r="A148" s="51"/>
      <c r="B148" s="7"/>
      <c r="C148" s="45"/>
      <c r="D148" s="8"/>
      <c r="E148" s="13"/>
    </row>
    <row r="149" spans="1:5" x14ac:dyDescent="0.2">
      <c r="A149" s="51"/>
      <c r="B149" s="7"/>
      <c r="C149" s="45"/>
      <c r="D149" s="8"/>
      <c r="E149" s="13"/>
    </row>
    <row r="150" spans="1:5" x14ac:dyDescent="0.2">
      <c r="A150" s="51"/>
      <c r="B150" s="7"/>
      <c r="C150" s="45"/>
      <c r="D150" s="8"/>
      <c r="E150" s="13"/>
    </row>
    <row r="151" spans="1:5" x14ac:dyDescent="0.2">
      <c r="A151" s="51"/>
      <c r="B151" s="7"/>
      <c r="C151" s="45"/>
      <c r="D151" s="8"/>
      <c r="E151" s="13"/>
    </row>
    <row r="152" spans="1:5" x14ac:dyDescent="0.2">
      <c r="A152" s="51"/>
      <c r="B152" s="7"/>
      <c r="C152" s="45"/>
      <c r="D152" s="8"/>
      <c r="E152" s="13"/>
    </row>
    <row r="153" spans="1:5" x14ac:dyDescent="0.2">
      <c r="A153" s="51"/>
      <c r="B153" s="7"/>
      <c r="C153" s="45"/>
      <c r="D153" s="8"/>
      <c r="E153" s="13"/>
    </row>
    <row r="154" spans="1:5" x14ac:dyDescent="0.2">
      <c r="A154" s="51"/>
      <c r="B154" s="7"/>
      <c r="C154" s="45"/>
      <c r="D154" s="8"/>
      <c r="E154" s="13"/>
    </row>
    <row r="155" spans="1:5" x14ac:dyDescent="0.2">
      <c r="B155" s="9"/>
    </row>
    <row r="156" spans="1:5" x14ac:dyDescent="0.2">
      <c r="B156" s="9"/>
    </row>
    <row r="157" spans="1:5" x14ac:dyDescent="0.2">
      <c r="B157" s="9"/>
    </row>
    <row r="169" spans="1:7" ht="15.75" x14ac:dyDescent="0.25">
      <c r="A169" s="50"/>
      <c r="B169" s="15"/>
      <c r="C169" s="43"/>
      <c r="D169" s="16"/>
      <c r="E169" s="17"/>
      <c r="F169" s="17"/>
      <c r="G169" s="1"/>
    </row>
    <row r="170" spans="1:7" ht="15.75" x14ac:dyDescent="0.25">
      <c r="A170" s="50"/>
      <c r="B170" s="15"/>
      <c r="C170" s="43"/>
      <c r="D170" s="16"/>
      <c r="E170" s="17"/>
      <c r="F170" s="17"/>
      <c r="G170" s="1"/>
    </row>
    <row r="171" spans="1:7" ht="15.75" x14ac:dyDescent="0.25">
      <c r="A171" s="50"/>
      <c r="B171" s="15"/>
      <c r="C171" s="43"/>
      <c r="D171" s="16"/>
      <c r="E171" s="17"/>
      <c r="F171" s="17"/>
      <c r="G171" s="1"/>
    </row>
    <row r="172" spans="1:7" ht="15.75" x14ac:dyDescent="0.25">
      <c r="A172" s="50"/>
      <c r="B172" s="15"/>
      <c r="C172" s="43"/>
      <c r="D172" s="16"/>
      <c r="E172" s="17"/>
      <c r="F172" s="17"/>
      <c r="G172" s="1"/>
    </row>
    <row r="173" spans="1:7" ht="15.75" x14ac:dyDescent="0.25">
      <c r="A173" s="50"/>
      <c r="B173" s="15"/>
      <c r="C173" s="43"/>
      <c r="D173" s="16"/>
      <c r="E173" s="17"/>
      <c r="F173" s="17"/>
      <c r="G173" s="1"/>
    </row>
    <row r="174" spans="1:7" ht="15.75" x14ac:dyDescent="0.25">
      <c r="A174" s="50"/>
      <c r="B174" s="15"/>
      <c r="C174" s="43"/>
      <c r="D174" s="16"/>
      <c r="E174" s="17"/>
      <c r="F174" s="17"/>
      <c r="G174" s="1"/>
    </row>
    <row r="175" spans="1:7" ht="15.75" x14ac:dyDescent="0.25">
      <c r="A175" s="50"/>
      <c r="B175" s="15"/>
      <c r="C175" s="43"/>
      <c r="D175" s="16"/>
      <c r="E175" s="17"/>
      <c r="F175" s="17"/>
      <c r="G175" s="1"/>
    </row>
    <row r="176" spans="1:7" ht="15.75" x14ac:dyDescent="0.25">
      <c r="A176" s="50"/>
      <c r="B176" s="15"/>
      <c r="C176" s="43"/>
      <c r="D176" s="16"/>
      <c r="E176" s="17"/>
      <c r="F176" s="17"/>
      <c r="G176" s="1"/>
    </row>
    <row r="177" spans="1:7" ht="15.75" x14ac:dyDescent="0.25">
      <c r="A177" s="50"/>
      <c r="B177" s="15"/>
      <c r="C177" s="43"/>
      <c r="D177" s="16"/>
      <c r="E177" s="17"/>
      <c r="F177" s="17"/>
      <c r="G177" s="1"/>
    </row>
    <row r="178" spans="1:7" ht="15.75" x14ac:dyDescent="0.25">
      <c r="A178" s="50"/>
      <c r="B178" s="15"/>
      <c r="C178" s="43"/>
      <c r="D178" s="16"/>
      <c r="E178" s="17"/>
      <c r="F178" s="17"/>
      <c r="G178" s="1"/>
    </row>
    <row r="179" spans="1:7" ht="15.75" x14ac:dyDescent="0.25">
      <c r="A179" s="50"/>
      <c r="B179" s="15"/>
      <c r="C179" s="43"/>
      <c r="D179" s="16"/>
      <c r="E179" s="17"/>
      <c r="F179" s="17"/>
      <c r="G179" s="1"/>
    </row>
    <row r="180" spans="1:7" ht="15.75" x14ac:dyDescent="0.25">
      <c r="A180" s="50"/>
      <c r="B180" s="15"/>
      <c r="C180" s="43"/>
      <c r="D180" s="16"/>
      <c r="E180" s="17"/>
      <c r="F180" s="17"/>
      <c r="G180" s="1"/>
    </row>
    <row r="181" spans="1:7" ht="15.75" x14ac:dyDescent="0.25">
      <c r="A181" s="50"/>
      <c r="B181" s="15"/>
      <c r="C181" s="43"/>
      <c r="D181" s="16"/>
      <c r="E181" s="17"/>
      <c r="F181" s="17"/>
      <c r="G181" s="1"/>
    </row>
    <row r="182" spans="1:7" ht="15.75" x14ac:dyDescent="0.25">
      <c r="A182" s="50"/>
      <c r="B182" s="15"/>
      <c r="C182" s="43"/>
      <c r="D182" s="16"/>
      <c r="E182" s="17"/>
      <c r="F182" s="17"/>
      <c r="G182" s="1"/>
    </row>
    <row r="183" spans="1:7" ht="15.75" x14ac:dyDescent="0.25">
      <c r="A183" s="50"/>
      <c r="B183" s="15"/>
      <c r="C183" s="43"/>
      <c r="D183" s="16"/>
      <c r="E183" s="17"/>
      <c r="F183" s="17"/>
      <c r="G183" s="1"/>
    </row>
    <row r="184" spans="1:7" ht="15.75" x14ac:dyDescent="0.25">
      <c r="A184" s="50"/>
      <c r="B184" s="15"/>
      <c r="C184" s="43"/>
      <c r="D184" s="16"/>
      <c r="E184" s="17"/>
      <c r="F184" s="17"/>
      <c r="G184" s="1"/>
    </row>
    <row r="185" spans="1:7" ht="15.75" x14ac:dyDescent="0.25">
      <c r="A185" s="50"/>
      <c r="B185" s="15"/>
      <c r="C185" s="43"/>
      <c r="D185" s="16"/>
      <c r="E185" s="17"/>
      <c r="F185" s="17"/>
      <c r="G185" s="1"/>
    </row>
    <row r="186" spans="1:7" ht="15.75" x14ac:dyDescent="0.25">
      <c r="A186" s="50"/>
      <c r="B186" s="15"/>
      <c r="C186" s="43"/>
      <c r="D186" s="16"/>
      <c r="E186" s="17"/>
      <c r="F186" s="17"/>
      <c r="G186" s="1"/>
    </row>
    <row r="187" spans="1:7" ht="15.75" x14ac:dyDescent="0.25">
      <c r="A187" s="50"/>
      <c r="B187" s="15"/>
      <c r="C187" s="43"/>
      <c r="D187" s="16"/>
      <c r="E187" s="17"/>
      <c r="F187" s="17"/>
      <c r="G187" s="1"/>
    </row>
    <row r="188" spans="1:7" ht="15.75" x14ac:dyDescent="0.25">
      <c r="A188" s="50"/>
      <c r="B188" s="15"/>
      <c r="C188" s="43"/>
      <c r="D188" s="16"/>
      <c r="E188" s="17"/>
      <c r="F188" s="17"/>
      <c r="G188" s="1"/>
    </row>
    <row r="189" spans="1:7" ht="15.75" x14ac:dyDescent="0.25">
      <c r="A189" s="50"/>
      <c r="B189" s="15"/>
      <c r="C189" s="43"/>
      <c r="D189" s="16"/>
      <c r="E189" s="17"/>
      <c r="F189" s="17"/>
      <c r="G189" s="1"/>
    </row>
    <row r="190" spans="1:7" ht="15.75" x14ac:dyDescent="0.25">
      <c r="A190" s="50"/>
      <c r="B190" s="15"/>
      <c r="C190" s="43"/>
      <c r="D190" s="16"/>
      <c r="E190" s="17"/>
      <c r="F190" s="17"/>
      <c r="G190" s="1"/>
    </row>
    <row r="191" spans="1:7" ht="15.75" x14ac:dyDescent="0.25">
      <c r="A191" s="50"/>
      <c r="B191" s="15"/>
      <c r="C191" s="43"/>
      <c r="D191" s="16"/>
      <c r="E191" s="17"/>
      <c r="F191" s="17"/>
      <c r="G191" s="1"/>
    </row>
    <row r="192" spans="1:7" ht="15.75" x14ac:dyDescent="0.25">
      <c r="A192" s="50"/>
      <c r="B192" s="15"/>
      <c r="C192" s="43"/>
      <c r="D192" s="16"/>
      <c r="E192" s="17"/>
      <c r="F192" s="17"/>
      <c r="G192" s="1"/>
    </row>
    <row r="193" spans="1:7" ht="15.75" x14ac:dyDescent="0.25">
      <c r="A193" s="50"/>
      <c r="B193" s="15"/>
      <c r="C193" s="43"/>
      <c r="D193" s="16"/>
      <c r="E193" s="17"/>
      <c r="F193" s="17"/>
      <c r="G193" s="1"/>
    </row>
    <row r="194" spans="1:7" ht="15.75" x14ac:dyDescent="0.25">
      <c r="A194" s="50"/>
      <c r="B194" s="15"/>
      <c r="C194" s="43"/>
      <c r="D194" s="16"/>
      <c r="E194" s="17"/>
      <c r="F194" s="17"/>
      <c r="G194" s="1"/>
    </row>
    <row r="195" spans="1:7" ht="15.75" x14ac:dyDescent="0.25">
      <c r="A195" s="50"/>
      <c r="B195" s="15"/>
      <c r="C195" s="43"/>
      <c r="D195" s="16"/>
      <c r="E195" s="17"/>
      <c r="F195" s="17"/>
      <c r="G195" s="1"/>
    </row>
    <row r="196" spans="1:7" ht="15.75" x14ac:dyDescent="0.25">
      <c r="A196" s="50"/>
      <c r="B196" s="15"/>
      <c r="C196" s="43"/>
      <c r="D196" s="16"/>
      <c r="E196" s="17"/>
      <c r="F196" s="17"/>
      <c r="G196" s="1"/>
    </row>
    <row r="197" spans="1:7" ht="15.75" x14ac:dyDescent="0.25">
      <c r="A197" s="50"/>
      <c r="B197" s="15"/>
      <c r="C197" s="43"/>
      <c r="D197" s="16"/>
      <c r="E197" s="17"/>
      <c r="F197" s="17"/>
      <c r="G197" s="1"/>
    </row>
    <row r="198" spans="1:7" ht="15.75" x14ac:dyDescent="0.25">
      <c r="A198" s="50"/>
      <c r="B198" s="15"/>
      <c r="C198" s="43"/>
      <c r="D198" s="16"/>
      <c r="E198" s="17"/>
      <c r="F198" s="17"/>
      <c r="G198" s="1"/>
    </row>
    <row r="199" spans="1:7" ht="15.75" x14ac:dyDescent="0.25">
      <c r="A199" s="50"/>
      <c r="B199" s="15"/>
      <c r="C199" s="43"/>
      <c r="D199" s="16"/>
      <c r="E199" s="17"/>
      <c r="F199" s="17"/>
      <c r="G199" s="1"/>
    </row>
    <row r="200" spans="1:7" ht="15.75" x14ac:dyDescent="0.25">
      <c r="A200" s="50"/>
      <c r="B200" s="15"/>
      <c r="C200" s="43"/>
      <c r="D200" s="16"/>
      <c r="E200" s="17"/>
      <c r="F200" s="17"/>
      <c r="G200" s="1"/>
    </row>
    <row r="201" spans="1:7" ht="15.75" x14ac:dyDescent="0.25">
      <c r="A201" s="50"/>
      <c r="B201" s="15"/>
      <c r="C201" s="43"/>
      <c r="D201" s="16"/>
      <c r="E201" s="17"/>
      <c r="F201" s="17"/>
      <c r="G201" s="1"/>
    </row>
    <row r="202" spans="1:7" ht="15.75" x14ac:dyDescent="0.25">
      <c r="A202" s="50"/>
      <c r="B202" s="15"/>
      <c r="C202" s="43"/>
      <c r="D202" s="16"/>
      <c r="E202" s="17"/>
      <c r="F202" s="17"/>
      <c r="G202" s="1"/>
    </row>
    <row r="203" spans="1:7" ht="15.75" x14ac:dyDescent="0.25">
      <c r="A203" s="50"/>
      <c r="B203" s="15"/>
      <c r="C203" s="43"/>
      <c r="D203" s="16"/>
      <c r="E203" s="17"/>
      <c r="F203" s="17"/>
      <c r="G203" s="1"/>
    </row>
    <row r="204" spans="1:7" ht="15.75" x14ac:dyDescent="0.25">
      <c r="A204" s="50"/>
      <c r="B204" s="15"/>
      <c r="C204" s="43"/>
      <c r="D204" s="16"/>
      <c r="E204" s="17"/>
      <c r="F204" s="17"/>
      <c r="G204" s="1"/>
    </row>
    <row r="205" spans="1:7" ht="15.75" x14ac:dyDescent="0.25">
      <c r="A205" s="50"/>
      <c r="B205" s="15"/>
      <c r="C205" s="43"/>
      <c r="D205" s="16"/>
      <c r="E205" s="17"/>
      <c r="F205" s="17"/>
      <c r="G205" s="1"/>
    </row>
    <row r="206" spans="1:7" ht="15.75" x14ac:dyDescent="0.25">
      <c r="A206" s="50"/>
      <c r="B206" s="15"/>
      <c r="C206" s="43"/>
      <c r="D206" s="16"/>
      <c r="E206" s="17"/>
      <c r="F206" s="17"/>
      <c r="G206" s="1"/>
    </row>
    <row r="207" spans="1:7" ht="15.75" x14ac:dyDescent="0.25">
      <c r="A207" s="50"/>
      <c r="B207" s="15"/>
      <c r="C207" s="43"/>
      <c r="D207" s="16"/>
      <c r="E207" s="17"/>
      <c r="F207" s="17"/>
      <c r="G207" s="1"/>
    </row>
    <row r="208" spans="1:7" ht="15.75" x14ac:dyDescent="0.25">
      <c r="A208" s="50"/>
      <c r="B208" s="15"/>
      <c r="C208" s="43"/>
      <c r="D208" s="16"/>
      <c r="E208" s="17"/>
      <c r="F208" s="17"/>
      <c r="G208" s="1"/>
    </row>
    <row r="209" spans="1:7" ht="15.75" x14ac:dyDescent="0.25">
      <c r="A209" s="50"/>
      <c r="B209" s="15"/>
      <c r="C209" s="43"/>
      <c r="D209" s="16"/>
      <c r="E209" s="17"/>
      <c r="F209" s="17"/>
      <c r="G209" s="1"/>
    </row>
    <row r="210" spans="1:7" ht="15.75" x14ac:dyDescent="0.25">
      <c r="A210" s="50"/>
      <c r="B210" s="15"/>
      <c r="C210" s="43"/>
      <c r="D210" s="16"/>
      <c r="E210" s="17"/>
      <c r="F210" s="17"/>
      <c r="G210" s="1"/>
    </row>
    <row r="211" spans="1:7" ht="15.75" x14ac:dyDescent="0.25">
      <c r="A211" s="50"/>
      <c r="B211" s="15"/>
      <c r="C211" s="43"/>
      <c r="D211" s="16"/>
      <c r="E211" s="17"/>
      <c r="F211" s="17"/>
      <c r="G211" s="1"/>
    </row>
    <row r="212" spans="1:7" ht="15.75" x14ac:dyDescent="0.25">
      <c r="A212" s="50"/>
      <c r="B212" s="15"/>
      <c r="C212" s="43"/>
      <c r="D212" s="16"/>
      <c r="E212" s="17"/>
      <c r="F212" s="17"/>
      <c r="G212" s="1"/>
    </row>
    <row r="213" spans="1:7" ht="15.75" x14ac:dyDescent="0.25">
      <c r="A213" s="50"/>
      <c r="B213" s="15"/>
      <c r="C213" s="43"/>
      <c r="D213" s="16"/>
      <c r="E213" s="17"/>
      <c r="F213" s="17"/>
      <c r="G213" s="1"/>
    </row>
    <row r="214" spans="1:7" ht="15.75" x14ac:dyDescent="0.25">
      <c r="A214" s="50"/>
      <c r="B214" s="15"/>
      <c r="C214" s="43"/>
      <c r="D214" s="16"/>
      <c r="E214" s="17"/>
      <c r="F214" s="17"/>
      <c r="G214" s="1"/>
    </row>
    <row r="215" spans="1:7" ht="15.75" x14ac:dyDescent="0.25">
      <c r="A215" s="50"/>
      <c r="B215" s="15"/>
      <c r="C215" s="43"/>
      <c r="D215" s="16"/>
      <c r="E215" s="17"/>
      <c r="F215" s="17"/>
      <c r="G215" s="1"/>
    </row>
    <row r="216" spans="1:7" ht="15.75" x14ac:dyDescent="0.25">
      <c r="A216" s="50"/>
      <c r="B216" s="15"/>
      <c r="C216" s="43"/>
      <c r="D216" s="16"/>
      <c r="E216" s="17"/>
      <c r="F216" s="17"/>
      <c r="G216" s="1"/>
    </row>
    <row r="217" spans="1:7" ht="15.75" x14ac:dyDescent="0.25">
      <c r="A217" s="50"/>
      <c r="B217" s="15"/>
      <c r="C217" s="43"/>
      <c r="D217" s="16"/>
      <c r="E217" s="17"/>
      <c r="F217" s="17"/>
      <c r="G217" s="1"/>
    </row>
    <row r="218" spans="1:7" ht="15.75" x14ac:dyDescent="0.25">
      <c r="A218" s="50"/>
      <c r="B218" s="15"/>
      <c r="C218" s="43"/>
      <c r="D218" s="16"/>
      <c r="E218" s="17"/>
      <c r="F218" s="17"/>
      <c r="G218" s="1"/>
    </row>
    <row r="219" spans="1:7" ht="15.75" x14ac:dyDescent="0.25">
      <c r="A219" s="50"/>
      <c r="B219" s="15"/>
      <c r="C219" s="43"/>
      <c r="D219" s="16"/>
      <c r="E219" s="17"/>
      <c r="F219" s="17"/>
      <c r="G219" s="1"/>
    </row>
    <row r="220" spans="1:7" ht="15.75" x14ac:dyDescent="0.25">
      <c r="A220" s="50"/>
      <c r="B220" s="15"/>
      <c r="C220" s="43"/>
      <c r="D220" s="16"/>
      <c r="E220" s="17"/>
      <c r="F220" s="17"/>
      <c r="G220" s="1"/>
    </row>
    <row r="221" spans="1:7" ht="15.75" x14ac:dyDescent="0.25">
      <c r="A221" s="50"/>
      <c r="B221" s="15"/>
      <c r="C221" s="43"/>
      <c r="D221" s="16"/>
      <c r="E221" s="17"/>
      <c r="F221" s="17"/>
      <c r="G221" s="1"/>
    </row>
    <row r="222" spans="1:7" ht="15.75" x14ac:dyDescent="0.25">
      <c r="A222" s="50"/>
      <c r="B222" s="15"/>
      <c r="C222" s="43"/>
      <c r="D222" s="16"/>
      <c r="E222" s="17"/>
      <c r="F222" s="17"/>
      <c r="G222" s="1"/>
    </row>
    <row r="223" spans="1:7" ht="15.75" x14ac:dyDescent="0.25">
      <c r="A223" s="50"/>
      <c r="B223" s="15"/>
      <c r="C223" s="43"/>
      <c r="D223" s="16"/>
      <c r="E223" s="17"/>
      <c r="F223" s="17"/>
      <c r="G223" s="1"/>
    </row>
    <row r="224" spans="1:7" ht="15.75" x14ac:dyDescent="0.25">
      <c r="A224" s="50"/>
      <c r="B224" s="15"/>
      <c r="C224" s="43"/>
      <c r="D224" s="16"/>
      <c r="E224" s="17"/>
      <c r="F224" s="17"/>
      <c r="G224" s="1"/>
    </row>
    <row r="225" spans="1:7" ht="15.75" x14ac:dyDescent="0.25">
      <c r="A225" s="50"/>
      <c r="B225" s="15"/>
      <c r="C225" s="43"/>
      <c r="D225" s="16"/>
      <c r="E225" s="17"/>
      <c r="F225" s="17"/>
      <c r="G225" s="1"/>
    </row>
    <row r="226" spans="1:7" ht="15.75" x14ac:dyDescent="0.25">
      <c r="A226" s="50"/>
      <c r="B226" s="15"/>
      <c r="C226" s="43"/>
      <c r="D226" s="16"/>
      <c r="E226" s="17"/>
      <c r="F226" s="17"/>
      <c r="G226" s="1"/>
    </row>
    <row r="227" spans="1:7" ht="15.75" x14ac:dyDescent="0.25">
      <c r="A227" s="50"/>
      <c r="B227" s="15"/>
      <c r="C227" s="43"/>
      <c r="D227" s="16"/>
      <c r="E227" s="17"/>
      <c r="F227" s="17"/>
      <c r="G227" s="1"/>
    </row>
    <row r="228" spans="1:7" ht="15.75" x14ac:dyDescent="0.25">
      <c r="A228" s="50"/>
      <c r="B228" s="15"/>
      <c r="C228" s="43"/>
      <c r="D228" s="16"/>
      <c r="E228" s="17"/>
      <c r="F228" s="17"/>
      <c r="G228" s="1"/>
    </row>
    <row r="229" spans="1:7" ht="15.75" x14ac:dyDescent="0.25">
      <c r="A229" s="50"/>
      <c r="B229" s="15"/>
      <c r="C229" s="43"/>
      <c r="D229" s="16"/>
      <c r="E229" s="17"/>
      <c r="F229" s="17"/>
      <c r="G229" s="1"/>
    </row>
    <row r="230" spans="1:7" ht="15.75" x14ac:dyDescent="0.25">
      <c r="A230" s="50"/>
      <c r="B230" s="15"/>
      <c r="C230" s="43"/>
      <c r="D230" s="16"/>
      <c r="E230" s="17"/>
      <c r="F230" s="17"/>
      <c r="G230" s="1"/>
    </row>
    <row r="231" spans="1:7" ht="15.75" x14ac:dyDescent="0.25">
      <c r="A231" s="50"/>
      <c r="B231" s="15"/>
      <c r="C231" s="43"/>
      <c r="D231" s="16"/>
      <c r="E231" s="17"/>
      <c r="F231" s="17"/>
      <c r="G231" s="1"/>
    </row>
    <row r="232" spans="1:7" ht="15.75" x14ac:dyDescent="0.25">
      <c r="A232" s="50"/>
      <c r="B232" s="15"/>
      <c r="C232" s="43"/>
      <c r="D232" s="16"/>
      <c r="E232" s="17"/>
      <c r="F232" s="17"/>
      <c r="G232" s="1"/>
    </row>
    <row r="233" spans="1:7" ht="15.75" x14ac:dyDescent="0.25">
      <c r="A233" s="50"/>
      <c r="B233" s="15"/>
      <c r="C233" s="43"/>
      <c r="D233" s="16"/>
      <c r="E233" s="17"/>
      <c r="F233" s="17"/>
      <c r="G233" s="1"/>
    </row>
    <row r="234" spans="1:7" ht="15.75" x14ac:dyDescent="0.25">
      <c r="A234" s="50"/>
      <c r="B234" s="15"/>
      <c r="C234" s="43"/>
      <c r="D234" s="16"/>
      <c r="E234" s="17"/>
      <c r="F234" s="17"/>
      <c r="G234" s="1"/>
    </row>
    <row r="235" spans="1:7" ht="15.75" x14ac:dyDescent="0.25">
      <c r="A235" s="50"/>
      <c r="B235" s="15"/>
      <c r="C235" s="43"/>
      <c r="D235" s="16"/>
      <c r="E235" s="17"/>
      <c r="F235" s="17"/>
      <c r="G235" s="1"/>
    </row>
    <row r="236" spans="1:7" ht="15.75" x14ac:dyDescent="0.25">
      <c r="A236" s="50"/>
      <c r="B236" s="15"/>
      <c r="C236" s="43"/>
      <c r="D236" s="16"/>
      <c r="E236" s="17"/>
      <c r="F236" s="17"/>
      <c r="G236" s="1"/>
    </row>
    <row r="237" spans="1:7" ht="15.75" x14ac:dyDescent="0.25">
      <c r="A237" s="50"/>
      <c r="B237" s="15"/>
      <c r="C237" s="43"/>
      <c r="D237" s="16"/>
      <c r="E237" s="17"/>
      <c r="F237" s="17"/>
      <c r="G237" s="1"/>
    </row>
    <row r="238" spans="1:7" ht="15.75" x14ac:dyDescent="0.25">
      <c r="A238" s="50"/>
      <c r="B238" s="15"/>
      <c r="C238" s="43"/>
      <c r="D238" s="16"/>
      <c r="E238" s="17"/>
      <c r="F238" s="17"/>
      <c r="G238" s="1"/>
    </row>
    <row r="239" spans="1:7" ht="15.75" x14ac:dyDescent="0.25">
      <c r="A239" s="50"/>
      <c r="B239" s="15"/>
      <c r="C239" s="43"/>
      <c r="D239" s="16"/>
      <c r="E239" s="17"/>
      <c r="F239" s="17"/>
      <c r="G239" s="1"/>
    </row>
    <row r="240" spans="1:7" ht="15.75" x14ac:dyDescent="0.25">
      <c r="A240" s="50"/>
      <c r="B240" s="15"/>
      <c r="C240" s="43"/>
      <c r="D240" s="16"/>
      <c r="E240" s="17"/>
      <c r="F240" s="17"/>
      <c r="G240" s="1"/>
    </row>
    <row r="241" spans="1:7" ht="15.75" x14ac:dyDescent="0.25">
      <c r="A241" s="50"/>
      <c r="B241" s="15"/>
      <c r="C241" s="43"/>
      <c r="D241" s="16"/>
      <c r="E241" s="17"/>
      <c r="F241" s="17"/>
      <c r="G241" s="1"/>
    </row>
    <row r="242" spans="1:7" ht="15.75" x14ac:dyDescent="0.25">
      <c r="A242" s="50"/>
      <c r="B242" s="15"/>
      <c r="C242" s="43"/>
      <c r="D242" s="16"/>
      <c r="E242" s="17"/>
      <c r="F242" s="17"/>
      <c r="G242" s="1"/>
    </row>
    <row r="243" spans="1:7" ht="15.75" x14ac:dyDescent="0.25">
      <c r="A243" s="50"/>
      <c r="B243" s="15"/>
      <c r="C243" s="43"/>
      <c r="D243" s="16"/>
      <c r="E243" s="17"/>
      <c r="F243" s="17"/>
      <c r="G243" s="1"/>
    </row>
    <row r="244" spans="1:7" ht="15.75" x14ac:dyDescent="0.25">
      <c r="A244" s="50"/>
      <c r="B244" s="15"/>
      <c r="C244" s="43"/>
      <c r="D244" s="16"/>
      <c r="E244" s="17"/>
      <c r="F244" s="17"/>
      <c r="G244" s="1"/>
    </row>
    <row r="245" spans="1:7" ht="15.75" x14ac:dyDescent="0.25">
      <c r="A245" s="50"/>
      <c r="B245" s="15"/>
      <c r="C245" s="43"/>
      <c r="D245" s="16"/>
      <c r="E245" s="17"/>
      <c r="F245" s="17"/>
      <c r="G245" s="1"/>
    </row>
    <row r="246" spans="1:7" ht="15.75" x14ac:dyDescent="0.25">
      <c r="A246" s="50"/>
      <c r="B246" s="15"/>
      <c r="C246" s="43"/>
      <c r="D246" s="16"/>
      <c r="E246" s="17"/>
      <c r="F246" s="17"/>
      <c r="G246" s="1"/>
    </row>
    <row r="247" spans="1:7" ht="15.75" x14ac:dyDescent="0.25">
      <c r="A247" s="50"/>
      <c r="B247" s="15"/>
      <c r="C247" s="43"/>
      <c r="D247" s="16"/>
      <c r="E247" s="17"/>
      <c r="F247" s="17"/>
      <c r="G247" s="1"/>
    </row>
    <row r="248" spans="1:7" ht="15.75" x14ac:dyDescent="0.25">
      <c r="A248" s="50"/>
      <c r="B248" s="15"/>
      <c r="C248" s="43"/>
      <c r="D248" s="16"/>
      <c r="E248" s="17"/>
      <c r="F248" s="17"/>
      <c r="G248" s="1"/>
    </row>
    <row r="249" spans="1:7" ht="15.75" x14ac:dyDescent="0.25">
      <c r="A249" s="50"/>
      <c r="B249" s="15"/>
      <c r="C249" s="43"/>
      <c r="D249" s="16"/>
      <c r="E249" s="17"/>
      <c r="F249" s="17"/>
      <c r="G249" s="1"/>
    </row>
    <row r="250" spans="1:7" ht="15.75" x14ac:dyDescent="0.25">
      <c r="A250" s="50"/>
      <c r="B250" s="15"/>
      <c r="C250" s="43"/>
      <c r="D250" s="16"/>
      <c r="E250" s="17"/>
      <c r="F250" s="17"/>
      <c r="G250" s="1"/>
    </row>
    <row r="251" spans="1:7" ht="15.75" x14ac:dyDescent="0.25">
      <c r="A251" s="50"/>
      <c r="B251" s="15"/>
      <c r="C251" s="43"/>
      <c r="D251" s="16"/>
      <c r="E251" s="17"/>
      <c r="F251" s="17"/>
      <c r="G251" s="1"/>
    </row>
    <row r="252" spans="1:7" ht="15.75" x14ac:dyDescent="0.25">
      <c r="A252" s="50"/>
      <c r="B252" s="15"/>
      <c r="C252" s="43"/>
      <c r="D252" s="16"/>
      <c r="E252" s="17"/>
      <c r="F252" s="17"/>
      <c r="G252" s="1"/>
    </row>
  </sheetData>
  <mergeCells count="5">
    <mergeCell ref="A5:G6"/>
    <mergeCell ref="E2:G2"/>
    <mergeCell ref="F3:G3"/>
    <mergeCell ref="E4:G4"/>
    <mergeCell ref="F1:G1"/>
  </mergeCells>
  <phoneticPr fontId="0" type="noConversion"/>
  <pageMargins left="0.35416666666666669" right="0.2361111111111111" top="0.27569444444444446" bottom="0.47222222222222221" header="0.5" footer="0.5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131" t="s">
        <v>125</v>
      </c>
      <c r="C1" s="132"/>
      <c r="D1" s="137"/>
      <c r="E1" s="137"/>
    </row>
    <row r="2" spans="2:5" x14ac:dyDescent="0.2">
      <c r="B2" s="131" t="s">
        <v>126</v>
      </c>
      <c r="C2" s="132"/>
      <c r="D2" s="137"/>
      <c r="E2" s="137"/>
    </row>
    <row r="3" spans="2:5" x14ac:dyDescent="0.2">
      <c r="B3" s="133"/>
      <c r="C3" s="133"/>
      <c r="D3" s="138"/>
      <c r="E3" s="138"/>
    </row>
    <row r="4" spans="2:5" ht="51" x14ac:dyDescent="0.2">
      <c r="B4" s="134" t="s">
        <v>127</v>
      </c>
      <c r="C4" s="133"/>
      <c r="D4" s="138"/>
      <c r="E4" s="138"/>
    </row>
    <row r="5" spans="2:5" x14ac:dyDescent="0.2">
      <c r="B5" s="133"/>
      <c r="C5" s="133"/>
      <c r="D5" s="138"/>
      <c r="E5" s="138"/>
    </row>
    <row r="6" spans="2:5" ht="25.5" x14ac:dyDescent="0.2">
      <c r="B6" s="131" t="s">
        <v>128</v>
      </c>
      <c r="C6" s="132"/>
      <c r="D6" s="137"/>
      <c r="E6" s="139" t="s">
        <v>129</v>
      </c>
    </row>
    <row r="7" spans="2:5" ht="13.5" thickBot="1" x14ac:dyDescent="0.25">
      <c r="B7" s="133"/>
      <c r="C7" s="133"/>
      <c r="D7" s="138"/>
      <c r="E7" s="138"/>
    </row>
    <row r="8" spans="2:5" ht="39" thickBot="1" x14ac:dyDescent="0.25">
      <c r="B8" s="135" t="s">
        <v>130</v>
      </c>
      <c r="C8" s="136"/>
      <c r="D8" s="140"/>
      <c r="E8" s="141">
        <v>6</v>
      </c>
    </row>
    <row r="9" spans="2:5" x14ac:dyDescent="0.2">
      <c r="B9" s="133"/>
      <c r="C9" s="133"/>
      <c r="D9" s="138"/>
      <c r="E9" s="1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151" t="s">
        <v>137</v>
      </c>
      <c r="C1" s="152"/>
      <c r="D1" s="155"/>
      <c r="E1" s="155"/>
    </row>
    <row r="2" spans="2:5" x14ac:dyDescent="0.2">
      <c r="B2" s="151" t="s">
        <v>138</v>
      </c>
      <c r="C2" s="152"/>
      <c r="D2" s="155"/>
      <c r="E2" s="155"/>
    </row>
    <row r="3" spans="2:5" x14ac:dyDescent="0.2">
      <c r="B3" s="133"/>
      <c r="C3" s="133"/>
      <c r="D3" s="138"/>
      <c r="E3" s="138"/>
    </row>
    <row r="4" spans="2:5" ht="51" x14ac:dyDescent="0.2">
      <c r="B4" s="153" t="s">
        <v>127</v>
      </c>
      <c r="C4" s="133"/>
      <c r="D4" s="138"/>
      <c r="E4" s="138"/>
    </row>
    <row r="5" spans="2:5" x14ac:dyDescent="0.2">
      <c r="B5" s="133"/>
      <c r="C5" s="133"/>
      <c r="D5" s="138"/>
      <c r="E5" s="138"/>
    </row>
    <row r="6" spans="2:5" ht="25.5" x14ac:dyDescent="0.2">
      <c r="B6" s="151" t="s">
        <v>128</v>
      </c>
      <c r="C6" s="152"/>
      <c r="D6" s="155"/>
      <c r="E6" s="156" t="s">
        <v>129</v>
      </c>
    </row>
    <row r="7" spans="2:5" ht="13.5" thickBot="1" x14ac:dyDescent="0.25">
      <c r="B7" s="133"/>
      <c r="C7" s="133"/>
      <c r="D7" s="138"/>
      <c r="E7" s="138"/>
    </row>
    <row r="8" spans="2:5" ht="39" thickBot="1" x14ac:dyDescent="0.25">
      <c r="B8" s="154" t="s">
        <v>130</v>
      </c>
      <c r="C8" s="136"/>
      <c r="D8" s="140"/>
      <c r="E8" s="141">
        <v>6</v>
      </c>
    </row>
    <row r="9" spans="2:5" x14ac:dyDescent="0.2">
      <c r="B9" s="133"/>
      <c r="C9" s="133"/>
      <c r="D9" s="138"/>
      <c r="E9" s="138"/>
    </row>
    <row r="10" spans="2:5" x14ac:dyDescent="0.2">
      <c r="B10" s="133"/>
      <c r="C10" s="133"/>
      <c r="D10" s="138"/>
      <c r="E10" s="1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zał_3_wydatki 2004</vt:lpstr>
      <vt:lpstr>Raport zgodności</vt:lpstr>
      <vt:lpstr>Raport zgodności (1)</vt:lpstr>
      <vt:lpstr>'zał_3_wydatki 2004'!Obszar_wydruku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</dc:creator>
  <cp:lastModifiedBy>PP</cp:lastModifiedBy>
  <cp:lastPrinted>2013-08-07T09:35:25Z</cp:lastPrinted>
  <dcterms:created xsi:type="dcterms:W3CDTF">2007-03-14T08:26:47Z</dcterms:created>
  <dcterms:modified xsi:type="dcterms:W3CDTF">2013-09-10T12:07:39Z</dcterms:modified>
</cp:coreProperties>
</file>